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857A8C89-EF07-4A1C-824C-EF57CD4770E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2" l="1"/>
  <c r="I17" i="2"/>
  <c r="H18" i="2"/>
  <c r="I18" i="2"/>
  <c r="J18" i="2"/>
  <c r="K18" i="2"/>
  <c r="L18" i="2"/>
  <c r="H19" i="2"/>
  <c r="I19" i="2"/>
  <c r="J19" i="2"/>
  <c r="K19" i="2"/>
  <c r="L19" i="2"/>
  <c r="H21" i="2"/>
  <c r="I21" i="2"/>
  <c r="H23" i="2"/>
  <c r="K23" i="2"/>
  <c r="L23" i="2"/>
  <c r="H24" i="2"/>
  <c r="K24" i="2"/>
  <c r="L24" i="2"/>
  <c r="H25" i="2"/>
  <c r="K25" i="2"/>
  <c r="L25" i="2"/>
  <c r="H26" i="2"/>
  <c r="I26" i="2"/>
  <c r="J26" i="2"/>
  <c r="K26" i="2"/>
  <c r="L26" i="2"/>
  <c r="H27" i="2"/>
  <c r="I27" i="2"/>
  <c r="J27" i="2"/>
  <c r="K27" i="2"/>
  <c r="L27" i="2"/>
  <c r="H29" i="2"/>
  <c r="I29" i="2"/>
  <c r="J29" i="2"/>
  <c r="K29" i="2"/>
  <c r="L29" i="2"/>
  <c r="H30" i="2"/>
  <c r="I30" i="2"/>
  <c r="J30" i="2"/>
  <c r="K30" i="2"/>
  <c r="L30" i="2"/>
  <c r="H31" i="2"/>
  <c r="K31" i="2"/>
  <c r="H33" i="2"/>
  <c r="I33" i="2"/>
  <c r="J33" i="2"/>
  <c r="K33" i="2"/>
  <c r="L33" i="2"/>
  <c r="H34" i="2"/>
  <c r="J34" i="2"/>
  <c r="K34" i="2"/>
  <c r="L34" i="2"/>
  <c r="H37" i="2"/>
  <c r="I37" i="2"/>
  <c r="J37" i="2"/>
  <c r="K37" i="2"/>
  <c r="L37" i="2"/>
  <c r="H38" i="2"/>
  <c r="H35" i="2" s="1"/>
  <c r="I38" i="2"/>
  <c r="I35" i="2" s="1"/>
  <c r="J38" i="2"/>
  <c r="J35" i="2" s="1"/>
  <c r="K38" i="2"/>
  <c r="K35" i="2" s="1"/>
  <c r="L38" i="2"/>
  <c r="L35" i="2" s="1"/>
  <c r="D17" i="2"/>
  <c r="C18" i="2"/>
  <c r="D19" i="2"/>
  <c r="E17" i="2"/>
  <c r="F17" i="2"/>
  <c r="E21" i="2"/>
  <c r="F21" i="2"/>
  <c r="C17" i="2"/>
  <c r="G17" i="2"/>
  <c r="G18" i="2"/>
  <c r="C19" i="2"/>
  <c r="E19" i="2"/>
  <c r="G19" i="2"/>
  <c r="C20" i="2"/>
  <c r="G20" i="2"/>
  <c r="C21" i="2"/>
  <c r="D21" i="2"/>
  <c r="G21" i="2"/>
  <c r="C23" i="2"/>
  <c r="D23" i="2"/>
  <c r="E23" i="2"/>
  <c r="F23" i="2"/>
  <c r="G23" i="2"/>
  <c r="C24" i="2"/>
  <c r="D24" i="2"/>
  <c r="E24" i="2"/>
  <c r="F24" i="2"/>
  <c r="G24" i="2"/>
  <c r="C25" i="2"/>
  <c r="D25" i="2"/>
  <c r="E25" i="2"/>
  <c r="F25" i="2"/>
  <c r="G25" i="2"/>
  <c r="C26" i="2"/>
  <c r="D26" i="2"/>
  <c r="E26" i="2"/>
  <c r="F26" i="2"/>
  <c r="G26" i="2"/>
  <c r="C27" i="2"/>
  <c r="D27" i="2"/>
  <c r="E27" i="2"/>
  <c r="F27" i="2"/>
  <c r="G27" i="2"/>
  <c r="C29" i="2"/>
  <c r="D29" i="2"/>
  <c r="E29" i="2"/>
  <c r="F29" i="2"/>
  <c r="G29" i="2"/>
  <c r="C30" i="2"/>
  <c r="D30" i="2"/>
  <c r="E30" i="2"/>
  <c r="F30" i="2"/>
  <c r="G30" i="2"/>
  <c r="C31" i="2"/>
  <c r="D31" i="2"/>
  <c r="E31" i="2"/>
  <c r="F31" i="2"/>
  <c r="G31" i="2"/>
  <c r="C33" i="2"/>
  <c r="D33" i="2"/>
  <c r="E33" i="2"/>
  <c r="F33" i="2"/>
  <c r="G33" i="2"/>
  <c r="C34" i="2"/>
  <c r="D34" i="2"/>
  <c r="E34" i="2"/>
  <c r="F34" i="2"/>
  <c r="G34" i="2"/>
  <c r="C35" i="2"/>
  <c r="C37" i="2"/>
  <c r="D37" i="2"/>
  <c r="E37" i="2"/>
  <c r="F37" i="2"/>
  <c r="G37" i="2"/>
  <c r="C38" i="2"/>
  <c r="D38" i="2"/>
  <c r="D35" i="2" s="1"/>
  <c r="E38" i="2"/>
  <c r="E35" i="2" s="1"/>
  <c r="F38" i="2"/>
  <c r="F35" i="2" s="1"/>
  <c r="G38" i="2"/>
  <c r="G35" i="2" s="1"/>
  <c r="F18" i="2" l="1"/>
  <c r="E18" i="2"/>
  <c r="D18" i="2"/>
  <c r="F19" i="2"/>
  <c r="B38" i="2"/>
  <c r="B37" i="2" l="1"/>
  <c r="B34" i="2"/>
  <c r="B33" i="2"/>
  <c r="B31" i="2"/>
  <c r="B30" i="2"/>
  <c r="B29" i="2"/>
  <c r="B27" i="2"/>
  <c r="B26" i="2"/>
  <c r="B25" i="2"/>
  <c r="B24" i="2" l="1"/>
  <c r="B18" i="2"/>
  <c r="B21" i="2" l="1"/>
  <c r="B20" i="2"/>
  <c r="B19" i="2"/>
  <c r="B35" i="2" l="1"/>
  <c r="B23" i="2"/>
  <c r="B17" i="2" l="1"/>
</calcChain>
</file>

<file path=xl/sharedStrings.xml><?xml version="1.0" encoding="utf-8"?>
<sst xmlns="http://schemas.openxmlformats.org/spreadsheetml/2006/main" count="319" uniqueCount="259">
  <si>
    <t>JORDAN EXPRESS TOURIST TRANSPORT</t>
  </si>
  <si>
    <t>JORDAN NATIONAL SHIPPING LINES</t>
  </si>
  <si>
    <t>MASAFAT FOR SPECIALISED TRANSPORT</t>
  </si>
  <si>
    <t>SALAM INTERNATIONL TRANSPORT &amp; TRADING</t>
  </si>
  <si>
    <t>TRUST INTERNATIONAL TRANSPORT</t>
  </si>
  <si>
    <t>الاردنية للاستثمار والنقل المتعدد</t>
  </si>
  <si>
    <t>الثقة للنقل الدولي</t>
  </si>
  <si>
    <t>الخطوط البحرية الوطنية الاردنية</t>
  </si>
  <si>
    <t>السلام الدولية للنقل والتجارة</t>
  </si>
  <si>
    <t>العبور للشحن والنقل</t>
  </si>
  <si>
    <t>المتكاملة للنقل المتعدد</t>
  </si>
  <si>
    <t>المجموعة المتحدة للنقل البري</t>
  </si>
  <si>
    <t>النقليات السياحة الاردنية /جت</t>
  </si>
  <si>
    <t>عالية -الخطوط الجوية الملكية الأردنية</t>
  </si>
  <si>
    <t>مسافات للنقل المتخصص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</si>
  <si>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</si>
  <si>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</si>
  <si>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</si>
  <si>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</si>
  <si>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</si>
  <si>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</si>
  <si>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 xml:space="preserve">UNITED GROUP FOR LAND TRANSPORT </t>
  </si>
  <si>
    <t xml:space="preserve">UBOUR LOGISTIC SERVICES </t>
  </si>
  <si>
    <t xml:space="preserve">JORDAN INVESTMENT &amp; TRANSPORT </t>
  </si>
  <si>
    <t>COMPREHENSIVE MULTIPLE TRANSPORTATIONS</t>
  </si>
  <si>
    <t>ALIA- THE ROYAL JORDANIAN AIRLINES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</si>
  <si>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</si>
  <si>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</si>
  <si>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</si>
  <si>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</si>
  <si>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</si>
  <si>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</si>
  <si>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</si>
  <si>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</si>
  <si>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</si>
  <si>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</si>
  <si>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</si>
  <si>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</si>
  <si>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</si>
  <si>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</si>
  <si>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</si>
  <si>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</si>
  <si>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</si>
  <si>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</si>
  <si>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</si>
  <si>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</si>
  <si>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</si>
  <si>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</si>
  <si>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</si>
  <si>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</si>
  <si>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</si>
  <si>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</si>
  <si>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</si>
  <si>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</si>
  <si>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</si>
  <si>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</si>
  <si>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</si>
  <si>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</si>
  <si>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</si>
  <si>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</si>
  <si>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</si>
  <si>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</si>
  <si>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</si>
  <si>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</si>
  <si>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</si>
  <si>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</si>
  <si>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</si>
  <si>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</si>
  <si>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</si>
  <si>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</si>
  <si>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</si>
  <si>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</si>
  <si>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</si>
  <si>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</si>
  <si>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</si>
  <si>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</si>
  <si>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</si>
  <si>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</si>
  <si>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</si>
  <si>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</si>
  <si>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</si>
  <si>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TRANSPORT&amp; INVESTMENT BARTER</t>
  </si>
  <si>
    <t>Property, plant and equipment</t>
  </si>
  <si>
    <t>Intangible assets</t>
  </si>
  <si>
    <t>Investment property</t>
  </si>
  <si>
    <t>Investments in subsidiaries, joint ventures and associates</t>
  </si>
  <si>
    <t>Financial assets at fair value through other comprehensive income</t>
  </si>
  <si>
    <t>Financial assets at amortized cost</t>
  </si>
  <si>
    <t>Non-current receivables due from related parties</t>
  </si>
  <si>
    <t>Deferred tax assets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</si>
  <si>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</si>
  <si>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</si>
  <si>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</si>
  <si>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</si>
  <si>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</si>
  <si>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Financial assets at fair value through profit or loss</t>
  </si>
  <si>
    <t>Current receivables due from related parties</t>
  </si>
  <si>
    <t>Current loans and advances from employees</t>
  </si>
  <si>
    <t>Cash on hand and at banks</t>
  </si>
  <si>
    <t>Other current assets</t>
  </si>
  <si>
    <t>Assets held for sale</t>
  </si>
  <si>
    <t>Total current assets</t>
  </si>
  <si>
    <t>Total assets</t>
  </si>
  <si>
    <t>Paid-up capital</t>
  </si>
  <si>
    <t>Retained earnings</t>
  </si>
  <si>
    <t>Share premium</t>
  </si>
  <si>
    <t>Issuance discount</t>
  </si>
  <si>
    <t>Treasury shares</t>
  </si>
  <si>
    <t>Other equity interest</t>
  </si>
  <si>
    <t>Statutory reserve</t>
  </si>
  <si>
    <t>Voluntary reserve</t>
  </si>
  <si>
    <t>Public reserve</t>
  </si>
  <si>
    <t>Special reserve</t>
  </si>
  <si>
    <t>Fair value reserve</t>
  </si>
  <si>
    <t>Reserve of cash flow hedges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</si>
  <si>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</si>
  <si>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</si>
  <si>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</si>
  <si>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</si>
  <si>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</si>
  <si>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 current borrowings</t>
  </si>
  <si>
    <t>Trade and other non-current payables</t>
  </si>
  <si>
    <t>Non-current payables to related parties</t>
  </si>
  <si>
    <t>Non-current finance lease obligations</t>
  </si>
  <si>
    <t>Other non-current financial liabilities</t>
  </si>
  <si>
    <t>Other non-current liabilities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</si>
  <si>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</si>
  <si>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</si>
  <si>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</si>
  <si>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</si>
  <si>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</si>
  <si>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Bank overdraft</t>
  </si>
  <si>
    <t>Current finance lease obligations</t>
  </si>
  <si>
    <t>Other current financial liabilities</t>
  </si>
  <si>
    <t>Income tax provision</t>
  </si>
  <si>
    <t>Revenue received in advance, current</t>
  </si>
  <si>
    <t>Other current liabilities</t>
  </si>
  <si>
    <t>Total current liabilities</t>
  </si>
  <si>
    <t>Total liabilities</t>
  </si>
  <si>
    <t>Total equity and liabilities</t>
  </si>
  <si>
    <t>الممتلكات والآلات والمعدات</t>
  </si>
  <si>
    <t>موجودات غير ملموسة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</si>
  <si>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</si>
  <si>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</si>
  <si>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</si>
  <si>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مالية بالتكلفة المطفأة</t>
  </si>
  <si>
    <t>الذمم المدينة غير المتداولة المستحقة من أطراف ذات علاقة</t>
  </si>
  <si>
    <t>الموجودات الضريبية المؤجلة</t>
  </si>
  <si>
    <t>مشاريع تحت التنفيذ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</si>
  <si>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</si>
  <si>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</si>
  <si>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</si>
  <si>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</si>
  <si>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موجودات مالية بالقيمة العادلة من خلال قائمة الدخل</t>
  </si>
  <si>
    <t>الذمم المدينة المتداولة المستحقة من أطراف ذات علاقة</t>
  </si>
  <si>
    <t>قروض وسلف الموظفين المتداولة</t>
  </si>
  <si>
    <t>النقد في الصندوق ولدى البنوك</t>
  </si>
  <si>
    <t>موجودات متداولة أخرى</t>
  </si>
  <si>
    <t>موجودات معدة للبيع</t>
  </si>
  <si>
    <t>إجمالي الموجودات المتداولة</t>
  </si>
  <si>
    <t>مجموع الموجودات</t>
  </si>
  <si>
    <t>رأس المال المدفوع</t>
  </si>
  <si>
    <t>أرباح مدورة</t>
  </si>
  <si>
    <t>علاوة إصدار</t>
  </si>
  <si>
    <t>خصم إصدار</t>
  </si>
  <si>
    <t>أسهم الخزينة</t>
  </si>
  <si>
    <t>حصص ملكية أخرى</t>
  </si>
  <si>
    <t>احتياطي اجباري</t>
  </si>
  <si>
    <t>إحتياطي اختياري</t>
  </si>
  <si>
    <t>احتياطي عام</t>
  </si>
  <si>
    <t>إحتياطي خاص</t>
  </si>
  <si>
    <t>إحتياطي القيمة العادلة</t>
  </si>
  <si>
    <t>احتياطي تحوطات التدفقات النقدية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</si>
  <si>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</si>
  <si>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</si>
  <si>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</si>
  <si>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</si>
  <si>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</si>
  <si>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</si>
  <si>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</si>
  <si>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الذمم الدائنة غير المتداولة للأطراف ذات علاقة</t>
  </si>
  <si>
    <t>التزام غير المتداول مقابل عقد تاجير تمويلي</t>
  </si>
  <si>
    <t>مطلوبات مالية غير متداولة أخرى</t>
  </si>
  <si>
    <t>مطلوبات غير متداولة أخرى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</si>
  <si>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</si>
  <si>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</si>
  <si>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</si>
  <si>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</si>
  <si>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</si>
  <si>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</si>
  <si>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</si>
  <si>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مطلوبات مالية متداولة أخرى</t>
  </si>
  <si>
    <t>مخصص ضريبة دخل</t>
  </si>
  <si>
    <t>ايرادات مقبوضة مقدماً متداولة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</si>
  <si>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</si>
  <si>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</si>
  <si>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</si>
  <si>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</si>
  <si>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</si>
  <si>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</si>
  <si>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</si>
  <si>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</si>
  <si>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</si>
  <si>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مصاريف تشغيلية أخرى</t>
  </si>
  <si>
    <t>الربح (الخسارة) من الأنشطة التشغيلية</t>
  </si>
  <si>
    <t>مخصصات أخرى</t>
  </si>
  <si>
    <t>الإيرادات الأخرى</t>
  </si>
  <si>
    <t>مصاريف أخرى</t>
  </si>
  <si>
    <t>أرباح (خسائر) متحققة من موجودات مالية بالقيمة العادلة من خلال الدخل الشامل الآخر</t>
  </si>
  <si>
    <t>ارباح (خسائر) موجودات مالية بالقيمة العادلة من خلال قائمة الدخل</t>
  </si>
  <si>
    <t>الدخل التمويلي</t>
  </si>
  <si>
    <t>تكاليف التمويل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</si>
  <si>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</si>
  <si>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</si>
  <si>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</si>
  <si>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</si>
  <si>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</si>
  <si>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</si>
  <si>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</si>
  <si>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</si>
  <si>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Operating revenue</t>
  </si>
  <si>
    <t>Operating expense</t>
  </si>
  <si>
    <t>Gross profit</t>
  </si>
  <si>
    <t>General and administrative expenses</t>
  </si>
  <si>
    <t>Selling and distribution expenses</t>
  </si>
  <si>
    <t>Other operating expense</t>
  </si>
  <si>
    <t>Profit (loss) from operating activities</t>
  </si>
  <si>
    <t>Other provisions</t>
  </si>
  <si>
    <t>Other income</t>
  </si>
  <si>
    <t>Other expense</t>
  </si>
  <si>
    <t>Realized gains (losses) on financial assets at fair value through other comprehensive income</t>
  </si>
  <si>
    <t>Gains (losses) on financial assets at fair value through income statement</t>
  </si>
  <si>
    <t>Finance income</t>
  </si>
  <si>
    <t>Finance costs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</si>
  <si>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</si>
  <si>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</si>
  <si>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</si>
  <si>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</si>
  <si>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</si>
  <si>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</si>
  <si>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</si>
  <si>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</si>
  <si>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</si>
  <si>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</si>
  <si>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</si>
  <si>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</si>
  <si>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</si>
  <si>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</si>
  <si>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</si>
  <si>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</si>
  <si>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</si>
  <si>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</si>
  <si>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Annual Financial Data for the Year 2024</t>
  </si>
  <si>
    <t>البيانات المالية السنوية لعام 2024</t>
  </si>
  <si>
    <t>المقايضة للنقل والاستثمار</t>
  </si>
  <si>
    <t>*(سعر الاغلاق (دينار</t>
  </si>
  <si>
    <t>Closing Price (JD)*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</si>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</sst>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1" fillId="0" borderId="1" xfId="0" applyFont="1" applyBorder="1"/>
    <xf numFmtId="0" fontId="0" fillId="0" borderId="1" xfId="0" applyFill="1" applyBorder="1"/>
    <xf numFmtId="0" fontId="0" fillId="0" borderId="1" xfId="0" applyNumberFormat="1" applyBorder="1"/>
    <xf numFmtId="0" fontId="2" fillId="0" borderId="0" xfId="0" applyFont="1"/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3" fontId="0" fillId="0" borderId="1" xfId="0" applyNumberFormat="1" applyBorder="1"/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0" fillId="2" borderId="2" xfId="0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NumberFormat="1" applyFill="1" applyBorder="1"/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horizontal="left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247651</xdr:colOff>
      <xdr:row>0</xdr:row>
      <xdr:rowOff>0</xdr:rowOff>
    </xdr:from>
    <xdr:to>
      <xdr:col>13</xdr:col>
      <xdr:colOff>9526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8D2C6578-9A9F-461F-AF27-2E4F9CADC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0"/>
          <a:ext cx="225933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M102"/>
  <sheetViews>
    <sheetView tabSelected="1" zoomScaleNormal="100" workbookViewId="0">
      <selection activeCell="A48" sqref="A48"/>
    </sheetView>
  </sheetViews>
  <sheetFormatPr defaultRowHeight="12.75" x14ac:dyDescent="0.2"/>
  <cols>
    <col min="1" max="1" width="77.5703125" customWidth="1"/>
    <col min="2" max="12" width="18.7109375" customWidth="1"/>
    <col min="13" max="13" width="59" bestFit="1" customWidth="1"/>
    <col min="14" max="14" width="9.42578125" customWidth="1"/>
  </cols>
  <sheetData>
    <row r="7" spans="1:13" ht="15" x14ac:dyDescent="0.25">
      <c r="A7" s="27" t="s">
        <v>252</v>
      </c>
      <c r="M7" s="27" t="s">
        <v>253</v>
      </c>
    </row>
    <row r="9" spans="1:13" ht="25.5" x14ac:dyDescent="0.2">
      <c r="A9" s="7"/>
      <c r="B9" s="31" t="s">
        <v>7</v>
      </c>
      <c r="C9" s="31" t="s">
        <v>8</v>
      </c>
      <c r="D9" s="31" t="s">
        <v>12</v>
      </c>
      <c r="E9" s="31" t="s">
        <v>5</v>
      </c>
      <c r="F9" s="31" t="s">
        <v>254</v>
      </c>
      <c r="G9" s="31" t="s">
        <v>14</v>
      </c>
      <c r="H9" s="31" t="s">
        <v>10</v>
      </c>
      <c r="I9" s="31" t="s">
        <v>9</v>
      </c>
      <c r="J9" s="31" t="s">
        <v>6</v>
      </c>
      <c r="K9" s="31" t="s">
        <v>13</v>
      </c>
      <c r="L9" s="31" t="s">
        <v>11</v>
      </c>
      <c r="M9" s="7"/>
    </row>
    <row r="10" spans="1:13" ht="51" x14ac:dyDescent="0.2">
      <c r="A10" s="8"/>
      <c r="B10" s="31" t="s">
        <v>1</v>
      </c>
      <c r="C10" s="31" t="s">
        <v>3</v>
      </c>
      <c r="D10" s="31" t="s">
        <v>0</v>
      </c>
      <c r="E10" s="31" t="s">
        <v>23</v>
      </c>
      <c r="F10" s="31" t="s">
        <v>81</v>
      </c>
      <c r="G10" s="31" t="s">
        <v>2</v>
      </c>
      <c r="H10" s="31" t="s">
        <v>24</v>
      </c>
      <c r="I10" s="31" t="s">
        <v>22</v>
      </c>
      <c r="J10" s="31" t="s">
        <v>4</v>
      </c>
      <c r="K10" s="31" t="s">
        <v>25</v>
      </c>
      <c r="L10" s="31" t="s">
        <v>21</v>
      </c>
      <c r="M10" s="8"/>
    </row>
    <row r="11" spans="1:13" x14ac:dyDescent="0.2">
      <c r="A11" s="9"/>
      <c r="B11" s="32">
        <v>131012</v>
      </c>
      <c r="C11" s="32">
        <v>131034</v>
      </c>
      <c r="D11" s="32">
        <v>131080</v>
      </c>
      <c r="E11" s="32">
        <v>131083</v>
      </c>
      <c r="F11" s="32">
        <v>131208</v>
      </c>
      <c r="G11" s="32">
        <v>131243</v>
      </c>
      <c r="H11" s="32">
        <v>131256</v>
      </c>
      <c r="I11" s="32">
        <v>131290</v>
      </c>
      <c r="J11" s="32">
        <v>131055</v>
      </c>
      <c r="K11" s="32">
        <v>131213</v>
      </c>
      <c r="L11" s="32">
        <v>131288</v>
      </c>
      <c r="M11" s="9"/>
    </row>
    <row r="13" spans="1:13" x14ac:dyDescent="0.2">
      <c r="A13" s="6" t="s">
        <v>15</v>
      </c>
      <c r="M13" s="6" t="s">
        <v>16</v>
      </c>
    </row>
    <row r="14" spans="1:13" x14ac:dyDescent="0.2">
      <c r="A14" s="1" t="s">
        <v>82</v>
      </c>
      <c r="B14" s="5">
        <v>15514232</v>
      </c>
      <c r="C14" s="5">
        <v>764807</v>
      </c>
      <c r="D14" s="5">
        <v>15545116</v>
      </c>
      <c r="E14" s="5">
        <v>13285465</v>
      </c>
      <c r="F14" s="5">
        <v>4336432</v>
      </c>
      <c r="G14" s="5">
        <v>25213563</v>
      </c>
      <c r="H14" s="5">
        <v>6047454</v>
      </c>
      <c r="I14" s="1">
        <v>0</v>
      </c>
      <c r="J14" s="1">
        <v>1</v>
      </c>
      <c r="K14" s="5">
        <v>144380000</v>
      </c>
      <c r="L14" s="5">
        <v>6181724</v>
      </c>
      <c r="M14" s="3" t="s">
        <v>140</v>
      </c>
    </row>
    <row r="15" spans="1:13" x14ac:dyDescent="0.2">
      <c r="A15" s="1" t="s">
        <v>83</v>
      </c>
      <c r="B15" s="1">
        <v>0</v>
      </c>
      <c r="C15" s="1">
        <v>0</v>
      </c>
      <c r="D15" s="5">
        <v>118871</v>
      </c>
      <c r="E15" s="1">
        <v>0</v>
      </c>
      <c r="F15" s="1">
        <v>0</v>
      </c>
      <c r="G15" s="1">
        <v>0</v>
      </c>
      <c r="H15" s="5">
        <v>11851122</v>
      </c>
      <c r="I15" s="1">
        <v>0</v>
      </c>
      <c r="J15" s="1">
        <v>0</v>
      </c>
      <c r="K15" s="1">
        <v>0</v>
      </c>
      <c r="L15" s="1">
        <v>0</v>
      </c>
      <c r="M15" s="1" t="s">
        <v>141</v>
      </c>
    </row>
    <row r="16" spans="1:13" x14ac:dyDescent="0.2">
      <c r="A16" s="1" t="s">
        <v>84</v>
      </c>
      <c r="B16" s="5">
        <v>1542532</v>
      </c>
      <c r="C16" s="5">
        <v>4321609</v>
      </c>
      <c r="D16" s="5">
        <v>2212344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5">
        <v>164307000</v>
      </c>
      <c r="L16" s="1">
        <v>0</v>
      </c>
      <c r="M16" s="1" t="s">
        <v>142</v>
      </c>
    </row>
    <row r="17" spans="1:13" x14ac:dyDescent="0.2">
      <c r="A17" s="1" t="s">
        <v>85</v>
      </c>
      <c r="B17" s="5">
        <v>6996511</v>
      </c>
      <c r="C17" s="5">
        <v>17300435</v>
      </c>
      <c r="D17" s="1">
        <v>0</v>
      </c>
      <c r="E17" s="1">
        <v>0</v>
      </c>
      <c r="F17" s="1">
        <v>1</v>
      </c>
      <c r="G17" s="5">
        <v>1626524</v>
      </c>
      <c r="H17" s="1">
        <v>0</v>
      </c>
      <c r="I17" s="1">
        <v>0</v>
      </c>
      <c r="J17" s="1">
        <v>0</v>
      </c>
      <c r="K17" s="5">
        <v>26776000</v>
      </c>
      <c r="L17" s="1">
        <v>0</v>
      </c>
      <c r="M17" s="1" t="s">
        <v>143</v>
      </c>
    </row>
    <row r="18" spans="1:13" x14ac:dyDescent="0.2">
      <c r="A18" s="1" t="s">
        <v>86</v>
      </c>
      <c r="B18" s="5">
        <v>3114983</v>
      </c>
      <c r="C18" s="5">
        <v>476184</v>
      </c>
      <c r="D18" s="5">
        <v>1053001</v>
      </c>
      <c r="E18" s="5">
        <v>2396</v>
      </c>
      <c r="F18" s="5">
        <v>25563</v>
      </c>
      <c r="G18" s="5">
        <v>538779</v>
      </c>
      <c r="H18" s="1">
        <v>0</v>
      </c>
      <c r="I18" s="1">
        <v>3483</v>
      </c>
      <c r="J18" s="1">
        <v>0</v>
      </c>
      <c r="K18" s="5">
        <v>1157000</v>
      </c>
      <c r="L18" s="1">
        <v>0</v>
      </c>
      <c r="M18" s="1" t="s">
        <v>144</v>
      </c>
    </row>
    <row r="19" spans="1:13" x14ac:dyDescent="0.2">
      <c r="A19" s="1" t="s">
        <v>87</v>
      </c>
      <c r="B19" s="5">
        <v>920400</v>
      </c>
      <c r="C19" s="5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 t="s">
        <v>145</v>
      </c>
    </row>
    <row r="20" spans="1:13" x14ac:dyDescent="0.2">
      <c r="A20" s="1" t="s">
        <v>88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5">
        <v>5626000</v>
      </c>
      <c r="L20" s="1">
        <v>0</v>
      </c>
      <c r="M20" s="1" t="s">
        <v>146</v>
      </c>
    </row>
    <row r="21" spans="1:13" x14ac:dyDescent="0.2">
      <c r="A21" s="1" t="s">
        <v>89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5">
        <v>1250348</v>
      </c>
      <c r="I21" s="1">
        <v>0</v>
      </c>
      <c r="J21" s="1">
        <v>0</v>
      </c>
      <c r="K21" s="5">
        <v>12322000</v>
      </c>
      <c r="L21" s="1">
        <v>0</v>
      </c>
      <c r="M21" s="1" t="s">
        <v>147</v>
      </c>
    </row>
    <row r="22" spans="1:13" x14ac:dyDescent="0.2">
      <c r="A22" s="4" t="s">
        <v>90</v>
      </c>
      <c r="B22" s="4">
        <v>0</v>
      </c>
      <c r="C22" s="30">
        <v>2349625</v>
      </c>
      <c r="D22" s="30">
        <v>0</v>
      </c>
      <c r="E22" s="4">
        <v>0</v>
      </c>
      <c r="F22" s="4">
        <v>0</v>
      </c>
      <c r="G22" s="4">
        <v>0</v>
      </c>
      <c r="H22" s="30">
        <v>8942</v>
      </c>
      <c r="I22" s="4">
        <v>0</v>
      </c>
      <c r="J22" s="1">
        <v>0</v>
      </c>
      <c r="K22" s="4">
        <v>0</v>
      </c>
      <c r="L22" s="4">
        <v>0</v>
      </c>
      <c r="M22" s="4" t="s">
        <v>148</v>
      </c>
    </row>
    <row r="23" spans="1:13" x14ac:dyDescent="0.2">
      <c r="A23" s="1" t="s">
        <v>91</v>
      </c>
      <c r="B23" s="1">
        <v>0</v>
      </c>
      <c r="C23" s="5">
        <v>5134308</v>
      </c>
      <c r="D23" s="5">
        <v>1391403</v>
      </c>
      <c r="E23" s="1">
        <v>0</v>
      </c>
      <c r="F23" s="1">
        <v>0</v>
      </c>
      <c r="G23" s="1">
        <v>0</v>
      </c>
      <c r="H23" s="5">
        <v>0</v>
      </c>
      <c r="I23" s="1">
        <v>0</v>
      </c>
      <c r="J23" s="1">
        <v>0</v>
      </c>
      <c r="K23" s="5">
        <v>412917000</v>
      </c>
      <c r="L23" s="1">
        <v>0</v>
      </c>
      <c r="M23" s="1" t="s">
        <v>149</v>
      </c>
    </row>
    <row r="24" spans="1:13" x14ac:dyDescent="0.2">
      <c r="A24" s="1" t="s">
        <v>92</v>
      </c>
      <c r="B24" s="5">
        <v>28088658</v>
      </c>
      <c r="C24" s="5">
        <v>30346968</v>
      </c>
      <c r="D24" s="5">
        <v>20320735</v>
      </c>
      <c r="E24" s="5">
        <v>13287861</v>
      </c>
      <c r="F24" s="5">
        <v>4361996</v>
      </c>
      <c r="G24" s="5">
        <v>27378866</v>
      </c>
      <c r="H24" s="5">
        <v>19157866</v>
      </c>
      <c r="I24" s="1">
        <v>3483</v>
      </c>
      <c r="J24" s="1">
        <v>1</v>
      </c>
      <c r="K24" s="5">
        <v>767485000</v>
      </c>
      <c r="L24" s="5">
        <v>6181724</v>
      </c>
      <c r="M24" s="1" t="s">
        <v>150</v>
      </c>
    </row>
    <row r="25" spans="1:13" x14ac:dyDescent="0.2">
      <c r="A25" s="1" t="s">
        <v>93</v>
      </c>
      <c r="B25" s="5">
        <v>32503</v>
      </c>
      <c r="C25" s="5">
        <v>93870</v>
      </c>
      <c r="D25" s="5">
        <v>1324585</v>
      </c>
      <c r="E25" s="5">
        <v>478660</v>
      </c>
      <c r="F25" s="5">
        <v>606076</v>
      </c>
      <c r="G25" s="5">
        <v>962889</v>
      </c>
      <c r="H25" s="5">
        <v>166003</v>
      </c>
      <c r="I25" s="1">
        <v>0</v>
      </c>
      <c r="J25" s="1">
        <v>0</v>
      </c>
      <c r="K25" s="5">
        <v>8321000</v>
      </c>
      <c r="L25" s="5">
        <v>433768</v>
      </c>
      <c r="M25" s="1" t="s">
        <v>151</v>
      </c>
    </row>
    <row r="26" spans="1:13" x14ac:dyDescent="0.2">
      <c r="A26" s="1" t="s">
        <v>94</v>
      </c>
      <c r="B26" s="5">
        <v>2057459</v>
      </c>
      <c r="C26" s="5">
        <v>1158131</v>
      </c>
      <c r="D26" s="5">
        <v>2169599</v>
      </c>
      <c r="E26" s="5">
        <v>918057</v>
      </c>
      <c r="F26" s="5">
        <v>1833800</v>
      </c>
      <c r="G26" s="5">
        <v>5193688</v>
      </c>
      <c r="H26" s="5">
        <v>23262354</v>
      </c>
      <c r="I26" s="1">
        <v>375208</v>
      </c>
      <c r="J26" s="1">
        <v>37349</v>
      </c>
      <c r="K26" s="5">
        <v>40492000</v>
      </c>
      <c r="L26" s="5">
        <v>465320</v>
      </c>
      <c r="M26" s="1" t="s">
        <v>152</v>
      </c>
    </row>
    <row r="27" spans="1:13" x14ac:dyDescent="0.2">
      <c r="A27" s="1" t="s">
        <v>95</v>
      </c>
      <c r="B27" s="5">
        <v>2595292</v>
      </c>
      <c r="C27" s="5">
        <v>9565</v>
      </c>
      <c r="D27" s="5">
        <v>153543</v>
      </c>
      <c r="E27" s="5">
        <v>0</v>
      </c>
      <c r="F27" s="5">
        <v>0</v>
      </c>
      <c r="G27" s="5">
        <v>0</v>
      </c>
      <c r="H27" s="5">
        <v>0</v>
      </c>
      <c r="I27" s="1">
        <v>0</v>
      </c>
      <c r="J27" s="1">
        <v>0</v>
      </c>
      <c r="K27" s="1">
        <v>0</v>
      </c>
      <c r="L27" s="5">
        <v>0</v>
      </c>
      <c r="M27" s="1" t="s">
        <v>153</v>
      </c>
    </row>
    <row r="28" spans="1:13" x14ac:dyDescent="0.2">
      <c r="A28" s="1" t="s">
        <v>96</v>
      </c>
      <c r="B28" s="5">
        <v>486668</v>
      </c>
      <c r="C28" s="5">
        <v>1077430</v>
      </c>
      <c r="D28" s="5">
        <v>0</v>
      </c>
      <c r="E28" s="5">
        <v>345960</v>
      </c>
      <c r="F28" s="1">
        <v>0</v>
      </c>
      <c r="G28" s="5">
        <v>3845125</v>
      </c>
      <c r="H28" s="5">
        <v>0</v>
      </c>
      <c r="I28" s="1">
        <v>0</v>
      </c>
      <c r="J28" s="1">
        <v>446993</v>
      </c>
      <c r="K28" s="5">
        <v>1170000</v>
      </c>
      <c r="L28" s="1">
        <v>0</v>
      </c>
      <c r="M28" s="1" t="s">
        <v>154</v>
      </c>
    </row>
    <row r="29" spans="1:13" x14ac:dyDescent="0.2">
      <c r="A29" s="1" t="s">
        <v>97</v>
      </c>
      <c r="B29" s="5">
        <v>0</v>
      </c>
      <c r="C29" s="5">
        <v>0</v>
      </c>
      <c r="D29" s="1">
        <v>0</v>
      </c>
      <c r="E29" s="5">
        <v>0</v>
      </c>
      <c r="F29" s="1">
        <v>0</v>
      </c>
      <c r="G29" s="5">
        <v>207629</v>
      </c>
      <c r="H29" s="5">
        <v>190180</v>
      </c>
      <c r="I29" s="1">
        <v>0</v>
      </c>
      <c r="J29" s="1">
        <v>0</v>
      </c>
      <c r="K29" s="5">
        <v>0</v>
      </c>
      <c r="L29" s="1">
        <v>0</v>
      </c>
      <c r="M29" s="1" t="s">
        <v>155</v>
      </c>
    </row>
    <row r="30" spans="1:13" x14ac:dyDescent="0.2">
      <c r="A30" s="1" t="s">
        <v>98</v>
      </c>
      <c r="B30" s="5">
        <v>8126803</v>
      </c>
      <c r="C30" s="5">
        <v>1159220</v>
      </c>
      <c r="D30" s="5">
        <v>2493065</v>
      </c>
      <c r="E30" s="5">
        <v>4663</v>
      </c>
      <c r="F30" s="5">
        <v>1201551</v>
      </c>
      <c r="G30" s="5">
        <v>102000</v>
      </c>
      <c r="H30" s="5">
        <v>135013</v>
      </c>
      <c r="I30" s="1">
        <v>2189</v>
      </c>
      <c r="J30" s="1">
        <v>0</v>
      </c>
      <c r="K30" s="5">
        <v>97553000</v>
      </c>
      <c r="L30" s="5">
        <v>1625144</v>
      </c>
      <c r="M30" s="1" t="s">
        <v>156</v>
      </c>
    </row>
    <row r="31" spans="1:13" x14ac:dyDescent="0.2">
      <c r="A31" s="1" t="s">
        <v>99</v>
      </c>
      <c r="B31" s="5">
        <v>193564</v>
      </c>
      <c r="C31" s="5">
        <v>418568</v>
      </c>
      <c r="D31" s="5">
        <v>0</v>
      </c>
      <c r="E31" s="5">
        <v>0</v>
      </c>
      <c r="F31" s="5">
        <v>107833</v>
      </c>
      <c r="G31" s="5">
        <v>0</v>
      </c>
      <c r="H31" s="5">
        <v>707759</v>
      </c>
      <c r="I31" s="1">
        <v>0</v>
      </c>
      <c r="J31" s="1">
        <v>0</v>
      </c>
      <c r="K31" s="5">
        <v>41016000</v>
      </c>
      <c r="L31" s="5">
        <v>0</v>
      </c>
      <c r="M31" s="1" t="s">
        <v>157</v>
      </c>
    </row>
    <row r="32" spans="1:13" x14ac:dyDescent="0.2">
      <c r="A32" s="1" t="s">
        <v>100</v>
      </c>
      <c r="B32" s="5">
        <v>0</v>
      </c>
      <c r="C32" s="5">
        <v>117824</v>
      </c>
      <c r="D32" s="1">
        <v>0</v>
      </c>
      <c r="E32" s="1">
        <v>0</v>
      </c>
      <c r="F32" s="1">
        <v>0</v>
      </c>
      <c r="G32" s="1">
        <v>0</v>
      </c>
      <c r="H32" s="5">
        <v>1</v>
      </c>
      <c r="I32" s="1">
        <v>0</v>
      </c>
      <c r="J32" s="1">
        <v>0</v>
      </c>
      <c r="K32" s="5">
        <v>1284000</v>
      </c>
      <c r="L32" s="1">
        <v>0</v>
      </c>
      <c r="M32" s="1" t="s">
        <v>158</v>
      </c>
    </row>
    <row r="33" spans="1:13" x14ac:dyDescent="0.2">
      <c r="A33" s="1" t="s">
        <v>101</v>
      </c>
      <c r="B33" s="5">
        <v>13492289</v>
      </c>
      <c r="C33" s="5">
        <v>4034608</v>
      </c>
      <c r="D33" s="5">
        <v>6140792</v>
      </c>
      <c r="E33" s="5">
        <v>1747340</v>
      </c>
      <c r="F33" s="5">
        <v>3749260</v>
      </c>
      <c r="G33" s="5">
        <v>10311331</v>
      </c>
      <c r="H33" s="5">
        <v>24461310</v>
      </c>
      <c r="I33" s="1">
        <v>377397</v>
      </c>
      <c r="J33" s="1">
        <v>484342</v>
      </c>
      <c r="K33" s="5">
        <v>189836000</v>
      </c>
      <c r="L33" s="5">
        <v>2524232</v>
      </c>
      <c r="M33" s="1" t="s">
        <v>159</v>
      </c>
    </row>
    <row r="34" spans="1:13" x14ac:dyDescent="0.2">
      <c r="A34" s="1" t="s">
        <v>102</v>
      </c>
      <c r="B34" s="5">
        <v>41580947</v>
      </c>
      <c r="C34" s="5">
        <v>34381576</v>
      </c>
      <c r="D34" s="5">
        <v>26461527</v>
      </c>
      <c r="E34" s="5">
        <v>15035201</v>
      </c>
      <c r="F34" s="5">
        <v>8111256</v>
      </c>
      <c r="G34" s="5">
        <v>37690197</v>
      </c>
      <c r="H34" s="5">
        <v>43619176</v>
      </c>
      <c r="I34" s="1">
        <v>380880</v>
      </c>
      <c r="J34" s="1">
        <v>484343</v>
      </c>
      <c r="K34" s="5">
        <v>957321000</v>
      </c>
      <c r="L34" s="5">
        <v>8705956</v>
      </c>
      <c r="M34" s="1" t="s">
        <v>160</v>
      </c>
    </row>
    <row r="35" spans="1:13" x14ac:dyDescent="0.2">
      <c r="A35" s="1" t="s">
        <v>103</v>
      </c>
      <c r="B35" s="5">
        <v>15000000</v>
      </c>
      <c r="C35" s="5">
        <v>18000000</v>
      </c>
      <c r="D35" s="5">
        <v>10800000</v>
      </c>
      <c r="E35" s="5">
        <v>5000000</v>
      </c>
      <c r="F35" s="5">
        <v>13915000</v>
      </c>
      <c r="G35" s="5">
        <v>18500000</v>
      </c>
      <c r="H35" s="5">
        <v>15000000</v>
      </c>
      <c r="I35" s="1">
        <v>555000</v>
      </c>
      <c r="J35" s="1">
        <v>500000</v>
      </c>
      <c r="K35" s="5">
        <v>363627000</v>
      </c>
      <c r="L35" s="5">
        <v>6600000</v>
      </c>
      <c r="M35" s="1" t="s">
        <v>161</v>
      </c>
    </row>
    <row r="36" spans="1:13" x14ac:dyDescent="0.2">
      <c r="A36" s="1" t="s">
        <v>104</v>
      </c>
      <c r="B36" s="5">
        <v>12812988</v>
      </c>
      <c r="C36" s="5">
        <v>6337002</v>
      </c>
      <c r="D36" s="5">
        <v>2366641</v>
      </c>
      <c r="E36" s="5">
        <v>-5600654</v>
      </c>
      <c r="F36" s="5">
        <v>-7960354</v>
      </c>
      <c r="G36" s="5">
        <v>1459995</v>
      </c>
      <c r="H36" s="5">
        <v>-3996623</v>
      </c>
      <c r="I36" s="1">
        <v>-145596</v>
      </c>
      <c r="J36" s="1">
        <v>-186114</v>
      </c>
      <c r="K36" s="30">
        <v>-198548000</v>
      </c>
      <c r="L36" s="5">
        <v>407560</v>
      </c>
      <c r="M36" s="1" t="s">
        <v>162</v>
      </c>
    </row>
    <row r="37" spans="1:13" x14ac:dyDescent="0.2">
      <c r="A37" s="1" t="s">
        <v>105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1">
        <v>0</v>
      </c>
      <c r="J37" s="1">
        <v>0</v>
      </c>
      <c r="K37" s="5">
        <v>0</v>
      </c>
      <c r="L37" s="5">
        <v>0</v>
      </c>
      <c r="M37" s="1" t="s">
        <v>163</v>
      </c>
    </row>
    <row r="38" spans="1:13" x14ac:dyDescent="0.2">
      <c r="A38" s="1" t="s">
        <v>106</v>
      </c>
      <c r="B38" s="1">
        <v>0</v>
      </c>
      <c r="C38" s="5">
        <v>1349998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30">
        <v>78205000</v>
      </c>
      <c r="L38" s="1">
        <v>0</v>
      </c>
      <c r="M38" s="1" t="s">
        <v>164</v>
      </c>
    </row>
    <row r="39" spans="1:13" x14ac:dyDescent="0.2">
      <c r="A39" s="1" t="s">
        <v>107</v>
      </c>
      <c r="B39" s="1">
        <v>0</v>
      </c>
      <c r="C39" s="5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4">
        <v>0</v>
      </c>
      <c r="L39" s="1">
        <v>0</v>
      </c>
      <c r="M39" s="1" t="s">
        <v>165</v>
      </c>
    </row>
    <row r="40" spans="1:13" x14ac:dyDescent="0.2">
      <c r="A40" s="1" t="s">
        <v>108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-92829</v>
      </c>
      <c r="J40" s="1">
        <v>0</v>
      </c>
      <c r="K40" s="30">
        <v>0</v>
      </c>
      <c r="L40" s="1">
        <v>0</v>
      </c>
      <c r="M40" s="1" t="s">
        <v>166</v>
      </c>
    </row>
    <row r="41" spans="1:13" x14ac:dyDescent="0.2">
      <c r="A41" s="1" t="s">
        <v>109</v>
      </c>
      <c r="B41" s="5">
        <v>3750000</v>
      </c>
      <c r="C41" s="5">
        <v>318176</v>
      </c>
      <c r="D41" s="5">
        <v>2522369</v>
      </c>
      <c r="E41" s="5">
        <v>289828</v>
      </c>
      <c r="F41" s="5">
        <v>1063218</v>
      </c>
      <c r="G41" s="5">
        <v>1866630</v>
      </c>
      <c r="H41" s="5">
        <v>1324994</v>
      </c>
      <c r="I41" s="1">
        <v>0</v>
      </c>
      <c r="J41" s="1">
        <v>3637</v>
      </c>
      <c r="K41" s="5">
        <v>0</v>
      </c>
      <c r="L41" s="5">
        <v>1650000</v>
      </c>
      <c r="M41" s="1" t="s">
        <v>167</v>
      </c>
    </row>
    <row r="42" spans="1:13" x14ac:dyDescent="0.2">
      <c r="A42" s="1" t="s">
        <v>110</v>
      </c>
      <c r="B42" s="5">
        <v>0</v>
      </c>
      <c r="C42" s="5">
        <v>0</v>
      </c>
      <c r="D42" s="5">
        <v>2263552</v>
      </c>
      <c r="E42" s="5">
        <v>389678</v>
      </c>
      <c r="F42" s="5">
        <v>12844</v>
      </c>
      <c r="G42" s="5">
        <v>1854203</v>
      </c>
      <c r="H42" s="5">
        <v>12670</v>
      </c>
      <c r="I42" s="1">
        <v>0</v>
      </c>
      <c r="J42" s="1">
        <v>0</v>
      </c>
      <c r="K42" s="5">
        <v>0</v>
      </c>
      <c r="L42" s="5">
        <v>0</v>
      </c>
      <c r="M42" s="1" t="s">
        <v>168</v>
      </c>
    </row>
    <row r="43" spans="1:13" x14ac:dyDescent="0.2">
      <c r="A43" s="1" t="s">
        <v>111</v>
      </c>
      <c r="B43" s="1">
        <v>0</v>
      </c>
      <c r="C43" s="1">
        <v>0</v>
      </c>
      <c r="D43" s="5">
        <v>0</v>
      </c>
      <c r="E43" s="5">
        <v>0</v>
      </c>
      <c r="F43" s="1">
        <v>0</v>
      </c>
      <c r="G43" s="5">
        <v>0</v>
      </c>
      <c r="H43" s="5">
        <v>0</v>
      </c>
      <c r="I43" s="1">
        <v>0</v>
      </c>
      <c r="J43" s="1">
        <v>0</v>
      </c>
      <c r="K43" s="1">
        <v>0</v>
      </c>
      <c r="L43" s="1">
        <v>0</v>
      </c>
      <c r="M43" s="1" t="s">
        <v>169</v>
      </c>
    </row>
    <row r="44" spans="1:13" x14ac:dyDescent="0.2">
      <c r="A44" s="4" t="s">
        <v>112</v>
      </c>
      <c r="B44" s="4">
        <v>0</v>
      </c>
      <c r="C44" s="4">
        <v>0</v>
      </c>
      <c r="D44" s="4">
        <v>0</v>
      </c>
      <c r="E44" s="30">
        <v>389678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 t="s">
        <v>170</v>
      </c>
    </row>
    <row r="45" spans="1:13" x14ac:dyDescent="0.2">
      <c r="A45" s="1" t="s">
        <v>113</v>
      </c>
      <c r="B45" s="5">
        <v>-1491135</v>
      </c>
      <c r="C45" s="5">
        <v>-325043</v>
      </c>
      <c r="D45" s="5">
        <v>-1515900</v>
      </c>
      <c r="E45" s="5">
        <v>-17459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5">
        <v>-787000</v>
      </c>
      <c r="L45" s="1">
        <v>0</v>
      </c>
      <c r="M45" s="1" t="s">
        <v>171</v>
      </c>
    </row>
    <row r="46" spans="1:13" x14ac:dyDescent="0.2">
      <c r="A46" s="1" t="s">
        <v>114</v>
      </c>
      <c r="B46" s="5">
        <v>0</v>
      </c>
      <c r="C46" s="5">
        <v>0</v>
      </c>
      <c r="D46" s="5">
        <v>0</v>
      </c>
      <c r="E46" s="5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5">
        <v>-87000</v>
      </c>
      <c r="L46" s="1">
        <v>0</v>
      </c>
      <c r="M46" s="1" t="s">
        <v>172</v>
      </c>
    </row>
    <row r="47" spans="1:13" x14ac:dyDescent="0.2">
      <c r="A47" s="1" t="s">
        <v>115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5">
        <v>86654</v>
      </c>
      <c r="H47" s="1">
        <v>0</v>
      </c>
      <c r="I47" s="1">
        <v>0</v>
      </c>
      <c r="J47" s="1">
        <v>0</v>
      </c>
      <c r="K47" s="5">
        <v>0</v>
      </c>
      <c r="L47" s="1">
        <v>0</v>
      </c>
      <c r="M47" s="1" t="s">
        <v>173</v>
      </c>
    </row>
    <row r="48" spans="1:13" x14ac:dyDescent="0.2">
      <c r="A48" s="1" t="s">
        <v>116</v>
      </c>
      <c r="B48" s="5">
        <v>30071853</v>
      </c>
      <c r="C48" s="5">
        <v>22980137</v>
      </c>
      <c r="D48" s="5">
        <v>16436662</v>
      </c>
      <c r="E48" s="5">
        <v>451071</v>
      </c>
      <c r="F48" s="5">
        <v>7030708</v>
      </c>
      <c r="G48" s="5">
        <v>23767482</v>
      </c>
      <c r="H48" s="5">
        <v>12341041</v>
      </c>
      <c r="I48" s="1">
        <v>316575</v>
      </c>
      <c r="J48" s="1">
        <v>317523</v>
      </c>
      <c r="K48" s="5">
        <v>86000000</v>
      </c>
      <c r="L48" s="1">
        <v>8657560</v>
      </c>
      <c r="M48" s="1" t="s">
        <v>174</v>
      </c>
    </row>
    <row r="49" spans="1:13" x14ac:dyDescent="0.2">
      <c r="A49" s="1" t="s">
        <v>117</v>
      </c>
      <c r="B49" s="5">
        <v>2093848</v>
      </c>
      <c r="C49" s="5">
        <v>3336629</v>
      </c>
      <c r="D49" s="5">
        <v>74920</v>
      </c>
      <c r="E49" s="5">
        <v>0</v>
      </c>
      <c r="F49" s="1">
        <v>0</v>
      </c>
      <c r="G49" s="5">
        <v>1302</v>
      </c>
      <c r="H49" s="5">
        <v>2056776</v>
      </c>
      <c r="I49" s="1">
        <v>0</v>
      </c>
      <c r="J49" s="1">
        <v>0</v>
      </c>
      <c r="K49" s="5">
        <v>19545000</v>
      </c>
      <c r="L49" s="1">
        <v>0</v>
      </c>
      <c r="M49" s="1" t="s">
        <v>175</v>
      </c>
    </row>
    <row r="50" spans="1:13" x14ac:dyDescent="0.2">
      <c r="A50" s="1" t="s">
        <v>118</v>
      </c>
      <c r="B50" s="5">
        <v>32165701</v>
      </c>
      <c r="C50" s="5">
        <v>26316766</v>
      </c>
      <c r="D50" s="5">
        <v>16511582</v>
      </c>
      <c r="E50" s="5">
        <v>451071</v>
      </c>
      <c r="F50" s="5">
        <v>7030708</v>
      </c>
      <c r="G50" s="5">
        <v>23768784</v>
      </c>
      <c r="H50" s="5">
        <v>14397817</v>
      </c>
      <c r="I50" s="1">
        <v>316575</v>
      </c>
      <c r="J50" s="1">
        <v>317523</v>
      </c>
      <c r="K50" s="5">
        <v>105545000</v>
      </c>
      <c r="L50" s="5">
        <v>8657560</v>
      </c>
      <c r="M50" s="1" t="s">
        <v>176</v>
      </c>
    </row>
    <row r="51" spans="1:13" x14ac:dyDescent="0.2">
      <c r="A51" s="1" t="s">
        <v>119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18312</v>
      </c>
      <c r="H51" s="5">
        <v>0</v>
      </c>
      <c r="I51" s="1">
        <v>0</v>
      </c>
      <c r="J51" s="1">
        <v>0</v>
      </c>
      <c r="K51" s="5">
        <v>0</v>
      </c>
      <c r="L51" s="5">
        <v>0</v>
      </c>
      <c r="M51" s="1" t="s">
        <v>177</v>
      </c>
    </row>
    <row r="52" spans="1:13" x14ac:dyDescent="0.2">
      <c r="A52" s="1" t="s">
        <v>120</v>
      </c>
      <c r="B52" s="5">
        <v>3019321</v>
      </c>
      <c r="C52" s="1">
        <v>0</v>
      </c>
      <c r="D52" s="5">
        <v>1985071</v>
      </c>
      <c r="E52" s="5">
        <v>9162245</v>
      </c>
      <c r="F52" s="1">
        <v>0</v>
      </c>
      <c r="G52" s="5">
        <v>1466139</v>
      </c>
      <c r="H52" s="5">
        <v>300002</v>
      </c>
      <c r="I52" s="1">
        <v>0</v>
      </c>
      <c r="J52" s="1">
        <v>0</v>
      </c>
      <c r="K52" s="5">
        <v>60522000</v>
      </c>
      <c r="L52" s="1">
        <v>0</v>
      </c>
      <c r="M52" s="1" t="s">
        <v>178</v>
      </c>
    </row>
    <row r="53" spans="1:13" x14ac:dyDescent="0.2">
      <c r="A53" s="1" t="s">
        <v>121</v>
      </c>
      <c r="B53" s="5">
        <v>0</v>
      </c>
      <c r="C53" s="5">
        <v>0</v>
      </c>
      <c r="D53" s="5">
        <v>110470</v>
      </c>
      <c r="E53" s="5">
        <v>0</v>
      </c>
      <c r="F53" s="1">
        <v>0</v>
      </c>
      <c r="G53" s="5">
        <v>0</v>
      </c>
      <c r="H53" s="5">
        <v>0</v>
      </c>
      <c r="I53" s="1">
        <v>0</v>
      </c>
      <c r="J53" s="1">
        <v>0</v>
      </c>
      <c r="K53" s="1">
        <v>0</v>
      </c>
      <c r="L53" s="1">
        <v>0</v>
      </c>
      <c r="M53" s="1" t="s">
        <v>179</v>
      </c>
    </row>
    <row r="54" spans="1:13" x14ac:dyDescent="0.2">
      <c r="A54" s="1" t="s">
        <v>122</v>
      </c>
      <c r="B54" s="1">
        <v>0</v>
      </c>
      <c r="C54" s="5">
        <v>4000373</v>
      </c>
      <c r="D54" s="5">
        <v>0</v>
      </c>
      <c r="E54" s="5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 t="s">
        <v>180</v>
      </c>
    </row>
    <row r="55" spans="1:13" x14ac:dyDescent="0.2">
      <c r="A55" s="1" t="s">
        <v>123</v>
      </c>
      <c r="B55" s="1">
        <v>0</v>
      </c>
      <c r="C55" s="5">
        <v>0</v>
      </c>
      <c r="D55" s="5">
        <v>801665</v>
      </c>
      <c r="E55" s="1">
        <v>0</v>
      </c>
      <c r="F55" s="1">
        <v>0</v>
      </c>
      <c r="G55" s="5">
        <v>192847</v>
      </c>
      <c r="H55" s="5">
        <v>610630</v>
      </c>
      <c r="I55" s="1">
        <v>0</v>
      </c>
      <c r="J55" s="1">
        <v>0</v>
      </c>
      <c r="K55" s="5">
        <v>278445000</v>
      </c>
      <c r="L55" s="1">
        <v>0</v>
      </c>
      <c r="M55" s="1" t="s">
        <v>181</v>
      </c>
    </row>
    <row r="56" spans="1:13" x14ac:dyDescent="0.2">
      <c r="A56" s="4" t="s">
        <v>124</v>
      </c>
      <c r="B56" s="4">
        <v>0</v>
      </c>
      <c r="C56" s="30">
        <v>170760</v>
      </c>
      <c r="D56" s="4">
        <v>0</v>
      </c>
      <c r="E56" s="4">
        <v>0</v>
      </c>
      <c r="F56" s="5">
        <v>138885</v>
      </c>
      <c r="G56" s="4">
        <v>0</v>
      </c>
      <c r="H56" s="4">
        <v>0</v>
      </c>
      <c r="I56" s="1">
        <v>0</v>
      </c>
      <c r="J56" s="1">
        <v>0</v>
      </c>
      <c r="K56" s="30">
        <v>5596000</v>
      </c>
      <c r="L56" s="4">
        <v>0</v>
      </c>
      <c r="M56" s="4" t="s">
        <v>182</v>
      </c>
    </row>
    <row r="57" spans="1:13" x14ac:dyDescent="0.2">
      <c r="A57" s="1" t="s">
        <v>125</v>
      </c>
      <c r="B57" s="1">
        <v>0</v>
      </c>
      <c r="C57" s="5">
        <v>6243</v>
      </c>
      <c r="D57" s="5">
        <v>0</v>
      </c>
      <c r="E57" s="1">
        <v>0</v>
      </c>
      <c r="F57" s="1">
        <v>0</v>
      </c>
      <c r="G57" s="5">
        <v>0</v>
      </c>
      <c r="H57" s="5">
        <v>10000000</v>
      </c>
      <c r="I57" s="1">
        <v>0</v>
      </c>
      <c r="J57" s="1">
        <v>0</v>
      </c>
      <c r="K57" s="5">
        <v>59663000</v>
      </c>
      <c r="L57" s="1">
        <v>0</v>
      </c>
      <c r="M57" s="1" t="s">
        <v>183</v>
      </c>
    </row>
    <row r="58" spans="1:13" x14ac:dyDescent="0.2">
      <c r="A58" s="1" t="s">
        <v>126</v>
      </c>
      <c r="B58" s="5">
        <v>3019321</v>
      </c>
      <c r="C58" s="5">
        <v>4177376</v>
      </c>
      <c r="D58" s="5">
        <v>2897206</v>
      </c>
      <c r="E58" s="5">
        <v>9162245</v>
      </c>
      <c r="F58" s="5">
        <v>138885</v>
      </c>
      <c r="G58" s="5">
        <v>1677298</v>
      </c>
      <c r="H58" s="5">
        <v>10910632</v>
      </c>
      <c r="I58" s="1">
        <v>0</v>
      </c>
      <c r="J58" s="1">
        <v>0</v>
      </c>
      <c r="K58" s="5">
        <v>404226000</v>
      </c>
      <c r="L58" s="1">
        <v>0</v>
      </c>
      <c r="M58" s="1" t="s">
        <v>184</v>
      </c>
    </row>
    <row r="59" spans="1:13" x14ac:dyDescent="0.2">
      <c r="A59" s="1" t="s">
        <v>127</v>
      </c>
      <c r="B59" s="1">
        <v>0</v>
      </c>
      <c r="C59" s="5">
        <v>0</v>
      </c>
      <c r="D59" s="5">
        <v>1211227</v>
      </c>
      <c r="E59" s="1">
        <v>0</v>
      </c>
      <c r="F59" s="1">
        <v>0</v>
      </c>
      <c r="G59" s="1">
        <v>0</v>
      </c>
      <c r="H59" s="5">
        <v>1845315</v>
      </c>
      <c r="I59" s="1">
        <v>0</v>
      </c>
      <c r="J59" s="1">
        <v>0</v>
      </c>
      <c r="K59" s="5">
        <v>0</v>
      </c>
      <c r="L59" s="1">
        <v>0</v>
      </c>
      <c r="M59" s="1" t="s">
        <v>185</v>
      </c>
    </row>
    <row r="60" spans="1:13" x14ac:dyDescent="0.2">
      <c r="A60" s="1" t="s">
        <v>128</v>
      </c>
      <c r="B60" s="5">
        <v>1500000</v>
      </c>
      <c r="C60" s="5">
        <v>0</v>
      </c>
      <c r="D60" s="5">
        <v>1489707</v>
      </c>
      <c r="E60" s="5">
        <v>2339643</v>
      </c>
      <c r="F60" s="1">
        <v>0</v>
      </c>
      <c r="G60" s="5">
        <v>1574400</v>
      </c>
      <c r="H60" s="5">
        <v>792899</v>
      </c>
      <c r="I60" s="1">
        <v>0</v>
      </c>
      <c r="J60" s="1">
        <v>0</v>
      </c>
      <c r="K60" s="5">
        <v>45542000</v>
      </c>
      <c r="L60" s="1">
        <v>0</v>
      </c>
      <c r="M60" s="1" t="s">
        <v>186</v>
      </c>
    </row>
    <row r="61" spans="1:13" x14ac:dyDescent="0.2">
      <c r="A61" s="1" t="s">
        <v>129</v>
      </c>
      <c r="B61" s="5">
        <v>3967181</v>
      </c>
      <c r="C61" s="5">
        <v>2638675</v>
      </c>
      <c r="D61" s="5">
        <v>2636983</v>
      </c>
      <c r="E61" s="5">
        <v>1640124</v>
      </c>
      <c r="F61" s="5">
        <v>941663</v>
      </c>
      <c r="G61" s="5">
        <v>3007343</v>
      </c>
      <c r="H61" s="5">
        <v>9854443</v>
      </c>
      <c r="I61" s="1">
        <v>64305</v>
      </c>
      <c r="J61" s="1">
        <v>159750</v>
      </c>
      <c r="K61" s="5">
        <v>103979000</v>
      </c>
      <c r="L61" s="5">
        <v>2150</v>
      </c>
      <c r="M61" s="1" t="s">
        <v>187</v>
      </c>
    </row>
    <row r="62" spans="1:13" x14ac:dyDescent="0.2">
      <c r="A62" s="1" t="s">
        <v>130</v>
      </c>
      <c r="B62" s="5">
        <v>763777</v>
      </c>
      <c r="C62" s="5">
        <v>618204</v>
      </c>
      <c r="D62" s="5">
        <v>0</v>
      </c>
      <c r="E62" s="5">
        <v>68</v>
      </c>
      <c r="F62" s="1">
        <v>0</v>
      </c>
      <c r="G62" s="5">
        <v>7008</v>
      </c>
      <c r="H62" s="5">
        <v>6990</v>
      </c>
      <c r="I62" s="1">
        <v>0</v>
      </c>
      <c r="J62" s="1">
        <v>0</v>
      </c>
      <c r="K62" s="5">
        <v>0</v>
      </c>
      <c r="L62" s="1">
        <v>0</v>
      </c>
      <c r="M62" s="1" t="s">
        <v>188</v>
      </c>
    </row>
    <row r="63" spans="1:13" x14ac:dyDescent="0.2">
      <c r="A63" s="1" t="s">
        <v>131</v>
      </c>
      <c r="B63" s="5">
        <v>0</v>
      </c>
      <c r="C63" s="5">
        <v>0</v>
      </c>
      <c r="D63" s="5">
        <v>0</v>
      </c>
      <c r="E63" s="5">
        <v>1442050</v>
      </c>
      <c r="F63" s="5">
        <v>0</v>
      </c>
      <c r="G63" s="5">
        <v>5089708</v>
      </c>
      <c r="H63" s="5">
        <v>185913</v>
      </c>
      <c r="I63" s="1">
        <v>0</v>
      </c>
      <c r="J63" s="1">
        <v>0</v>
      </c>
      <c r="K63" s="1">
        <v>0</v>
      </c>
      <c r="L63" s="5">
        <v>0</v>
      </c>
      <c r="M63" s="1" t="s">
        <v>189</v>
      </c>
    </row>
    <row r="64" spans="1:13" x14ac:dyDescent="0.2">
      <c r="A64" s="1" t="s">
        <v>132</v>
      </c>
      <c r="B64" s="5">
        <v>0</v>
      </c>
      <c r="C64" s="5">
        <v>0</v>
      </c>
      <c r="D64" s="5">
        <v>449154</v>
      </c>
      <c r="E64" s="1">
        <v>0</v>
      </c>
      <c r="F64" s="1">
        <v>0</v>
      </c>
      <c r="G64" s="5">
        <v>552495</v>
      </c>
      <c r="H64" s="5">
        <v>71500</v>
      </c>
      <c r="I64" s="1">
        <v>0</v>
      </c>
      <c r="J64" s="1">
        <v>0</v>
      </c>
      <c r="K64" s="5">
        <v>68196000</v>
      </c>
      <c r="L64" s="1">
        <v>0</v>
      </c>
      <c r="M64" s="1" t="s">
        <v>190</v>
      </c>
    </row>
    <row r="65" spans="1:13" x14ac:dyDescent="0.2">
      <c r="A65" s="1" t="s">
        <v>133</v>
      </c>
      <c r="B65" s="1">
        <v>0</v>
      </c>
      <c r="C65" s="5">
        <v>48462</v>
      </c>
      <c r="D65" s="1">
        <v>0</v>
      </c>
      <c r="E65" s="5">
        <v>0</v>
      </c>
      <c r="F65" s="1">
        <v>0</v>
      </c>
      <c r="G65" s="5">
        <v>0</v>
      </c>
      <c r="H65" s="5">
        <v>0</v>
      </c>
      <c r="I65" s="1">
        <v>0</v>
      </c>
      <c r="J65" s="1">
        <v>0</v>
      </c>
      <c r="K65" s="5">
        <v>3566000</v>
      </c>
      <c r="L65" s="1">
        <v>0</v>
      </c>
      <c r="M65" s="1" t="s">
        <v>191</v>
      </c>
    </row>
    <row r="66" spans="1:13" x14ac:dyDescent="0.2">
      <c r="A66" s="1" t="s">
        <v>134</v>
      </c>
      <c r="B66" s="5">
        <v>164967</v>
      </c>
      <c r="C66" s="5">
        <v>49399</v>
      </c>
      <c r="D66" s="5">
        <v>538857</v>
      </c>
      <c r="E66" s="5">
        <v>0</v>
      </c>
      <c r="F66" s="1">
        <v>0</v>
      </c>
      <c r="G66" s="5">
        <v>156275</v>
      </c>
      <c r="H66" s="5">
        <v>882461</v>
      </c>
      <c r="I66" s="1">
        <v>0</v>
      </c>
      <c r="J66" s="1">
        <v>7070</v>
      </c>
      <c r="K66" s="1">
        <v>0</v>
      </c>
      <c r="L66" s="5">
        <v>38001</v>
      </c>
      <c r="M66" s="1" t="s">
        <v>192</v>
      </c>
    </row>
    <row r="67" spans="1:13" x14ac:dyDescent="0.2">
      <c r="A67" s="1" t="s">
        <v>135</v>
      </c>
      <c r="B67" s="1">
        <v>0</v>
      </c>
      <c r="C67" s="5">
        <v>0</v>
      </c>
      <c r="D67" s="1">
        <v>0</v>
      </c>
      <c r="E67" s="1">
        <v>0</v>
      </c>
      <c r="F67" s="1">
        <v>0</v>
      </c>
      <c r="G67" s="1">
        <v>0</v>
      </c>
      <c r="H67" s="5">
        <v>430313</v>
      </c>
      <c r="I67" s="1">
        <v>0</v>
      </c>
      <c r="J67" s="1">
        <v>0</v>
      </c>
      <c r="K67" s="5">
        <v>131260000</v>
      </c>
      <c r="L67" s="1">
        <v>0</v>
      </c>
      <c r="M67" s="1" t="s">
        <v>193</v>
      </c>
    </row>
    <row r="68" spans="1:13" x14ac:dyDescent="0.2">
      <c r="A68" s="1" t="s">
        <v>136</v>
      </c>
      <c r="B68" s="5">
        <v>0</v>
      </c>
      <c r="C68" s="5">
        <v>532694</v>
      </c>
      <c r="D68" s="5">
        <v>726811</v>
      </c>
      <c r="E68" s="5">
        <v>0</v>
      </c>
      <c r="F68" s="5">
        <v>0</v>
      </c>
      <c r="G68" s="5">
        <v>1856886</v>
      </c>
      <c r="H68" s="5">
        <v>4240893</v>
      </c>
      <c r="I68" s="1">
        <v>0</v>
      </c>
      <c r="J68" s="1">
        <v>0</v>
      </c>
      <c r="K68" s="5">
        <v>95007000</v>
      </c>
      <c r="L68" s="5">
        <v>8245</v>
      </c>
      <c r="M68" s="1" t="s">
        <v>194</v>
      </c>
    </row>
    <row r="69" spans="1:13" x14ac:dyDescent="0.2">
      <c r="A69" s="1" t="s">
        <v>137</v>
      </c>
      <c r="B69" s="5">
        <v>6395925</v>
      </c>
      <c r="C69" s="5">
        <v>3887434</v>
      </c>
      <c r="D69" s="5">
        <v>7052739</v>
      </c>
      <c r="E69" s="5">
        <v>5421885</v>
      </c>
      <c r="F69" s="5">
        <v>941663</v>
      </c>
      <c r="G69" s="5">
        <v>12244115</v>
      </c>
      <c r="H69" s="5">
        <v>18310727</v>
      </c>
      <c r="I69" s="1">
        <v>64305</v>
      </c>
      <c r="J69" s="1">
        <v>166820</v>
      </c>
      <c r="K69" s="5">
        <v>447550000</v>
      </c>
      <c r="L69" s="5">
        <v>48396</v>
      </c>
      <c r="M69" s="1" t="s">
        <v>195</v>
      </c>
    </row>
    <row r="70" spans="1:13" x14ac:dyDescent="0.2">
      <c r="A70" s="1" t="s">
        <v>138</v>
      </c>
      <c r="B70" s="5">
        <v>9415246</v>
      </c>
      <c r="C70" s="5">
        <v>8064810</v>
      </c>
      <c r="D70" s="5">
        <v>9949945</v>
      </c>
      <c r="E70" s="5">
        <v>14584130</v>
      </c>
      <c r="F70" s="5">
        <v>1080548</v>
      </c>
      <c r="G70" s="5">
        <v>13921413</v>
      </c>
      <c r="H70" s="5">
        <v>29221359</v>
      </c>
      <c r="I70" s="1">
        <v>64305</v>
      </c>
      <c r="J70" s="1">
        <v>166820</v>
      </c>
      <c r="K70" s="5">
        <v>851776000</v>
      </c>
      <c r="L70" s="5">
        <v>48396</v>
      </c>
      <c r="M70" s="1" t="s">
        <v>196</v>
      </c>
    </row>
    <row r="71" spans="1:13" x14ac:dyDescent="0.2">
      <c r="A71" s="1" t="s">
        <v>139</v>
      </c>
      <c r="B71" s="5">
        <v>41580947</v>
      </c>
      <c r="C71" s="5">
        <v>34381576</v>
      </c>
      <c r="D71" s="5">
        <v>26461527</v>
      </c>
      <c r="E71" s="5">
        <v>15035201</v>
      </c>
      <c r="F71" s="5">
        <v>8111256</v>
      </c>
      <c r="G71" s="5">
        <v>37690197</v>
      </c>
      <c r="H71" s="5">
        <v>43619176</v>
      </c>
      <c r="I71" s="1">
        <v>380880</v>
      </c>
      <c r="J71" s="1">
        <v>484343</v>
      </c>
      <c r="K71" s="5">
        <v>957321000</v>
      </c>
      <c r="L71" s="5">
        <v>8705956</v>
      </c>
      <c r="M71" s="1" t="s">
        <v>197</v>
      </c>
    </row>
    <row r="73" spans="1:13" x14ac:dyDescent="0.2">
      <c r="A73" s="6" t="s">
        <v>17</v>
      </c>
      <c r="M73" s="6" t="s">
        <v>18</v>
      </c>
    </row>
    <row r="74" spans="1:13" x14ac:dyDescent="0.2">
      <c r="A74" s="1" t="s">
        <v>220</v>
      </c>
      <c r="B74" s="5">
        <v>5600918</v>
      </c>
      <c r="C74" s="5">
        <v>5269111</v>
      </c>
      <c r="D74" s="5">
        <v>19180012</v>
      </c>
      <c r="E74" s="5">
        <v>2515980</v>
      </c>
      <c r="F74" s="5">
        <v>4031467</v>
      </c>
      <c r="G74" s="5">
        <v>34452270</v>
      </c>
      <c r="H74" s="5">
        <v>5247479</v>
      </c>
      <c r="I74" s="1">
        <v>0</v>
      </c>
      <c r="J74" s="1">
        <v>0</v>
      </c>
      <c r="K74" s="5">
        <v>745629000</v>
      </c>
      <c r="L74" s="5">
        <v>3604036</v>
      </c>
      <c r="M74" s="1" t="s">
        <v>198</v>
      </c>
    </row>
    <row r="75" spans="1:13" x14ac:dyDescent="0.2">
      <c r="A75" s="1" t="s">
        <v>221</v>
      </c>
      <c r="B75" s="1">
        <v>0</v>
      </c>
      <c r="C75" s="5">
        <v>4407502</v>
      </c>
      <c r="D75" s="5">
        <v>15472274</v>
      </c>
      <c r="E75" s="5">
        <v>3168277</v>
      </c>
      <c r="F75" s="5">
        <v>3959458</v>
      </c>
      <c r="G75" s="5">
        <v>31709874</v>
      </c>
      <c r="H75" s="5">
        <v>6653393</v>
      </c>
      <c r="I75" s="1">
        <v>0</v>
      </c>
      <c r="J75" s="1">
        <v>0</v>
      </c>
      <c r="K75" s="5">
        <v>664694000</v>
      </c>
      <c r="L75" s="5">
        <v>2769475</v>
      </c>
      <c r="M75" s="1" t="s">
        <v>199</v>
      </c>
    </row>
    <row r="76" spans="1:13" x14ac:dyDescent="0.2">
      <c r="A76" s="1" t="s">
        <v>222</v>
      </c>
      <c r="B76" s="5">
        <v>5600918</v>
      </c>
      <c r="C76" s="5">
        <v>861609</v>
      </c>
      <c r="D76" s="5">
        <v>3707738</v>
      </c>
      <c r="E76" s="5">
        <v>-652297</v>
      </c>
      <c r="F76" s="5">
        <v>72009</v>
      </c>
      <c r="G76" s="5">
        <v>2742396</v>
      </c>
      <c r="H76" s="5">
        <v>-1405914</v>
      </c>
      <c r="I76" s="1">
        <v>0</v>
      </c>
      <c r="J76" s="1">
        <v>0</v>
      </c>
      <c r="K76" s="5">
        <v>80935000</v>
      </c>
      <c r="L76" s="5">
        <v>834561</v>
      </c>
      <c r="M76" s="1" t="s">
        <v>200</v>
      </c>
    </row>
    <row r="77" spans="1:13" x14ac:dyDescent="0.2">
      <c r="A77" s="1" t="s">
        <v>223</v>
      </c>
      <c r="B77" s="5">
        <v>3169860</v>
      </c>
      <c r="C77" s="5">
        <v>1091427</v>
      </c>
      <c r="D77" s="5">
        <v>3099873</v>
      </c>
      <c r="E77" s="5">
        <v>1304713</v>
      </c>
      <c r="F77" s="5">
        <v>367904</v>
      </c>
      <c r="G77" s="5">
        <v>1511744</v>
      </c>
      <c r="H77" s="5">
        <v>1651826</v>
      </c>
      <c r="I77" s="1">
        <v>10514</v>
      </c>
      <c r="J77" s="1">
        <v>7517</v>
      </c>
      <c r="K77" s="5">
        <v>17889000</v>
      </c>
      <c r="L77" s="5">
        <v>289581</v>
      </c>
      <c r="M77" s="1" t="s">
        <v>201</v>
      </c>
    </row>
    <row r="78" spans="1:13" x14ac:dyDescent="0.2">
      <c r="A78" s="1" t="s">
        <v>224</v>
      </c>
      <c r="B78" s="5">
        <v>898885</v>
      </c>
      <c r="C78" s="5">
        <v>2548</v>
      </c>
      <c r="D78" s="1">
        <v>0</v>
      </c>
      <c r="E78" s="5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5">
        <v>50631000</v>
      </c>
      <c r="L78" s="1">
        <v>0</v>
      </c>
      <c r="M78" s="1" t="s">
        <v>202</v>
      </c>
    </row>
    <row r="79" spans="1:13" x14ac:dyDescent="0.2">
      <c r="A79" s="4" t="s">
        <v>225</v>
      </c>
      <c r="B79" s="4">
        <v>0</v>
      </c>
      <c r="C79" s="4">
        <v>0</v>
      </c>
      <c r="D79" s="30">
        <v>282469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30">
        <v>0</v>
      </c>
      <c r="L79" s="4">
        <v>0</v>
      </c>
      <c r="M79" s="4" t="s">
        <v>203</v>
      </c>
    </row>
    <row r="80" spans="1:13" x14ac:dyDescent="0.2">
      <c r="A80" s="1" t="s">
        <v>226</v>
      </c>
      <c r="B80" s="5">
        <v>1532173</v>
      </c>
      <c r="C80" s="5">
        <v>-232366</v>
      </c>
      <c r="D80" s="5">
        <v>325396</v>
      </c>
      <c r="E80" s="5">
        <v>-1957010</v>
      </c>
      <c r="F80" s="5">
        <v>-295895</v>
      </c>
      <c r="G80" s="5">
        <v>1230652</v>
      </c>
      <c r="H80" s="5">
        <v>-3057740</v>
      </c>
      <c r="I80" s="1">
        <v>-10514</v>
      </c>
      <c r="J80" s="1">
        <v>0</v>
      </c>
      <c r="K80" s="30">
        <v>12415000</v>
      </c>
      <c r="L80" s="5">
        <v>544980</v>
      </c>
      <c r="M80" s="1" t="s">
        <v>204</v>
      </c>
    </row>
    <row r="81" spans="1:13" x14ac:dyDescent="0.2">
      <c r="A81" s="1" t="s">
        <v>227</v>
      </c>
      <c r="B81" s="5">
        <v>0</v>
      </c>
      <c r="C81" s="5">
        <v>0</v>
      </c>
      <c r="D81" s="5">
        <v>264734</v>
      </c>
      <c r="E81" s="5">
        <v>0</v>
      </c>
      <c r="F81" s="5">
        <v>0</v>
      </c>
      <c r="G81" s="5">
        <v>8622</v>
      </c>
      <c r="H81" s="5">
        <v>1107043</v>
      </c>
      <c r="I81" s="1">
        <v>0</v>
      </c>
      <c r="J81" s="1">
        <v>0</v>
      </c>
      <c r="K81" s="30">
        <v>642000</v>
      </c>
      <c r="L81" s="5">
        <v>0</v>
      </c>
      <c r="M81" s="1" t="s">
        <v>205</v>
      </c>
    </row>
    <row r="82" spans="1:13" x14ac:dyDescent="0.2">
      <c r="A82" s="1" t="s">
        <v>228</v>
      </c>
      <c r="B82" s="5">
        <v>849167</v>
      </c>
      <c r="C82" s="5">
        <v>168357</v>
      </c>
      <c r="D82" s="5">
        <v>173172</v>
      </c>
      <c r="E82" s="5">
        <v>92758</v>
      </c>
      <c r="F82" s="5">
        <v>21765</v>
      </c>
      <c r="G82" s="5">
        <v>630038</v>
      </c>
      <c r="H82" s="5">
        <v>5744088</v>
      </c>
      <c r="I82" s="1">
        <v>3000</v>
      </c>
      <c r="J82" s="1">
        <v>28275</v>
      </c>
      <c r="K82" s="30">
        <v>8562000</v>
      </c>
      <c r="L82" s="5">
        <v>-38252</v>
      </c>
      <c r="M82" s="1" t="s">
        <v>206</v>
      </c>
    </row>
    <row r="83" spans="1:13" x14ac:dyDescent="0.2">
      <c r="A83" s="1" t="s">
        <v>229</v>
      </c>
      <c r="B83" s="5">
        <v>0</v>
      </c>
      <c r="C83" s="5">
        <v>24601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1">
        <v>0</v>
      </c>
      <c r="J83" s="1">
        <v>17172</v>
      </c>
      <c r="K83" s="30">
        <v>2408000</v>
      </c>
      <c r="L83" s="5">
        <v>0</v>
      </c>
      <c r="M83" s="1" t="s">
        <v>207</v>
      </c>
    </row>
    <row r="84" spans="1:13" x14ac:dyDescent="0.2">
      <c r="A84" s="1" t="s">
        <v>230</v>
      </c>
      <c r="B84" s="5">
        <v>195422</v>
      </c>
      <c r="C84" s="5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30">
        <v>0</v>
      </c>
      <c r="L84" s="1">
        <v>0</v>
      </c>
      <c r="M84" s="1" t="s">
        <v>208</v>
      </c>
    </row>
    <row r="85" spans="1:13" x14ac:dyDescent="0.2">
      <c r="A85" s="1" t="s">
        <v>231</v>
      </c>
      <c r="B85" s="5">
        <v>392530</v>
      </c>
      <c r="C85" s="5">
        <v>247</v>
      </c>
      <c r="D85" s="5">
        <v>-23862</v>
      </c>
      <c r="E85" s="1">
        <v>0</v>
      </c>
      <c r="F85" s="5">
        <v>67511</v>
      </c>
      <c r="G85" s="1">
        <v>0</v>
      </c>
      <c r="H85" s="1">
        <v>0</v>
      </c>
      <c r="I85" s="1">
        <v>0</v>
      </c>
      <c r="J85" s="1">
        <v>0</v>
      </c>
      <c r="K85" s="30">
        <v>0</v>
      </c>
      <c r="L85" s="1">
        <v>0</v>
      </c>
      <c r="M85" s="1" t="s">
        <v>209</v>
      </c>
    </row>
    <row r="86" spans="1:13" x14ac:dyDescent="0.2">
      <c r="A86" s="1" t="s">
        <v>232</v>
      </c>
      <c r="B86" s="5">
        <v>0</v>
      </c>
      <c r="C86" s="5">
        <v>0</v>
      </c>
      <c r="D86" s="5">
        <v>267551</v>
      </c>
      <c r="E86" s="1">
        <v>0</v>
      </c>
      <c r="F86" s="1">
        <v>7667</v>
      </c>
      <c r="G86" s="1">
        <v>0</v>
      </c>
      <c r="H86" s="1">
        <v>0</v>
      </c>
      <c r="I86" s="1">
        <v>0</v>
      </c>
      <c r="J86" s="1">
        <v>0</v>
      </c>
      <c r="K86" s="5">
        <v>5030000</v>
      </c>
      <c r="L86" s="1">
        <v>0</v>
      </c>
      <c r="M86" s="1" t="s">
        <v>210</v>
      </c>
    </row>
    <row r="87" spans="1:13" x14ac:dyDescent="0.2">
      <c r="A87" s="1" t="s">
        <v>233</v>
      </c>
      <c r="B87" s="5">
        <v>349487</v>
      </c>
      <c r="C87" s="5">
        <v>16888</v>
      </c>
      <c r="D87" s="5">
        <v>178122</v>
      </c>
      <c r="E87" s="5">
        <v>810370</v>
      </c>
      <c r="F87" s="5">
        <v>977</v>
      </c>
      <c r="G87" s="5">
        <v>684387</v>
      </c>
      <c r="H87" s="5">
        <v>192743</v>
      </c>
      <c r="I87" s="1">
        <v>0</v>
      </c>
      <c r="J87" s="1">
        <v>0</v>
      </c>
      <c r="K87" s="5">
        <v>34001000</v>
      </c>
      <c r="L87" s="1">
        <v>0</v>
      </c>
      <c r="M87" s="1" t="s">
        <v>211</v>
      </c>
    </row>
    <row r="88" spans="1:13" x14ac:dyDescent="0.2">
      <c r="A88" s="1" t="s">
        <v>234</v>
      </c>
      <c r="B88" s="5">
        <v>1694728</v>
      </c>
      <c r="C88" s="5">
        <v>1708439</v>
      </c>
      <c r="D88" s="5">
        <v>0</v>
      </c>
      <c r="E88" s="5">
        <v>0</v>
      </c>
      <c r="F88" s="1">
        <v>0</v>
      </c>
      <c r="G88" s="5">
        <v>111779</v>
      </c>
      <c r="H88" s="5">
        <v>0</v>
      </c>
      <c r="I88" s="1">
        <v>0</v>
      </c>
      <c r="J88" s="1">
        <v>0</v>
      </c>
      <c r="K88" s="5">
        <v>8033000</v>
      </c>
      <c r="L88" s="1">
        <v>0</v>
      </c>
      <c r="M88" s="1" t="s">
        <v>212</v>
      </c>
    </row>
    <row r="89" spans="1:13" x14ac:dyDescent="0.2">
      <c r="A89" s="1" t="s">
        <v>235</v>
      </c>
      <c r="B89" s="5">
        <v>4314533</v>
      </c>
      <c r="C89" s="5">
        <v>1603188</v>
      </c>
      <c r="D89" s="5">
        <v>299401</v>
      </c>
      <c r="E89" s="5">
        <v>-2674622</v>
      </c>
      <c r="F89" s="5">
        <v>-199929</v>
      </c>
      <c r="G89" s="5">
        <v>1279460</v>
      </c>
      <c r="H89" s="5">
        <v>1386562</v>
      </c>
      <c r="I89" s="1">
        <v>-7514</v>
      </c>
      <c r="J89" s="1">
        <v>3586</v>
      </c>
      <c r="K89" s="5">
        <v>-3011000</v>
      </c>
      <c r="L89" s="5">
        <v>506728</v>
      </c>
      <c r="M89" s="1" t="s">
        <v>213</v>
      </c>
    </row>
    <row r="90" spans="1:13" x14ac:dyDescent="0.2">
      <c r="A90" s="1" t="s">
        <v>236</v>
      </c>
      <c r="B90" s="5">
        <v>181943</v>
      </c>
      <c r="C90" s="5">
        <v>13470</v>
      </c>
      <c r="D90" s="5">
        <v>527977</v>
      </c>
      <c r="E90" s="5">
        <v>0</v>
      </c>
      <c r="F90" s="5">
        <v>0</v>
      </c>
      <c r="G90" s="5">
        <v>216673</v>
      </c>
      <c r="H90" s="5">
        <v>1375069</v>
      </c>
      <c r="I90" s="1">
        <v>0</v>
      </c>
      <c r="J90" s="1">
        <v>753</v>
      </c>
      <c r="K90" s="5">
        <v>514000</v>
      </c>
      <c r="L90" s="5">
        <v>99168</v>
      </c>
      <c r="M90" s="1" t="s">
        <v>214</v>
      </c>
    </row>
    <row r="91" spans="1:13" x14ac:dyDescent="0.2">
      <c r="A91" s="1" t="s">
        <v>237</v>
      </c>
      <c r="B91" s="5">
        <v>4132590</v>
      </c>
      <c r="C91" s="5">
        <v>1589718</v>
      </c>
      <c r="D91" s="5">
        <v>-228576</v>
      </c>
      <c r="E91" s="5">
        <v>-2674622</v>
      </c>
      <c r="F91" s="5">
        <v>-199929</v>
      </c>
      <c r="G91" s="5">
        <v>1062787</v>
      </c>
      <c r="H91" s="5">
        <v>11493</v>
      </c>
      <c r="I91" s="1">
        <v>-7514</v>
      </c>
      <c r="J91" s="1">
        <v>2833</v>
      </c>
      <c r="K91" s="5">
        <v>-3525000</v>
      </c>
      <c r="L91" s="5">
        <v>407560</v>
      </c>
      <c r="M91" s="1" t="s">
        <v>215</v>
      </c>
    </row>
    <row r="92" spans="1:13" x14ac:dyDescent="0.2">
      <c r="A92" s="1" t="s">
        <v>238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1">
        <v>0</v>
      </c>
      <c r="J92" s="1">
        <v>0</v>
      </c>
      <c r="K92" s="5">
        <v>-10000</v>
      </c>
      <c r="L92" s="5">
        <v>0</v>
      </c>
      <c r="M92" s="1" t="s">
        <v>216</v>
      </c>
    </row>
    <row r="93" spans="1:13" x14ac:dyDescent="0.2">
      <c r="A93" s="1" t="s">
        <v>239</v>
      </c>
      <c r="B93" s="5">
        <v>4132590</v>
      </c>
      <c r="C93" s="5">
        <v>1589718</v>
      </c>
      <c r="D93" s="5">
        <v>-228576</v>
      </c>
      <c r="E93" s="5">
        <v>-2674622</v>
      </c>
      <c r="F93" s="5">
        <v>-199929</v>
      </c>
      <c r="G93" s="5">
        <v>1062787</v>
      </c>
      <c r="H93" s="5">
        <v>11493</v>
      </c>
      <c r="I93" s="1">
        <v>-7514</v>
      </c>
      <c r="J93" s="1">
        <v>2833</v>
      </c>
      <c r="K93" s="5">
        <v>-3535000</v>
      </c>
      <c r="L93" s="5">
        <v>407560</v>
      </c>
      <c r="M93" s="1" t="s">
        <v>217</v>
      </c>
    </row>
    <row r="94" spans="1:13" x14ac:dyDescent="0.2">
      <c r="A94" s="1" t="s">
        <v>240</v>
      </c>
      <c r="B94" s="5">
        <v>4245730</v>
      </c>
      <c r="C94" s="5">
        <v>1657413</v>
      </c>
      <c r="D94" s="5">
        <v>-246758</v>
      </c>
      <c r="E94" s="5">
        <v>-2674622</v>
      </c>
      <c r="F94" s="5">
        <v>-199929</v>
      </c>
      <c r="G94" s="5">
        <v>1062784</v>
      </c>
      <c r="H94" s="5">
        <v>-1668707</v>
      </c>
      <c r="I94" s="1">
        <v>-7514</v>
      </c>
      <c r="J94" s="1">
        <v>2833</v>
      </c>
      <c r="K94" s="5">
        <v>-3707000</v>
      </c>
      <c r="L94" s="5">
        <v>407560</v>
      </c>
      <c r="M94" s="1" t="s">
        <v>218</v>
      </c>
    </row>
    <row r="95" spans="1:13" x14ac:dyDescent="0.2">
      <c r="A95" s="1" t="s">
        <v>241</v>
      </c>
      <c r="B95" s="5">
        <v>-113140</v>
      </c>
      <c r="C95" s="5">
        <v>-67695</v>
      </c>
      <c r="D95" s="5">
        <v>18182</v>
      </c>
      <c r="E95" s="1">
        <v>0</v>
      </c>
      <c r="F95" s="5">
        <v>0</v>
      </c>
      <c r="G95" s="5">
        <v>3</v>
      </c>
      <c r="H95" s="5">
        <v>1680200</v>
      </c>
      <c r="I95" s="1">
        <v>0</v>
      </c>
      <c r="J95" s="1">
        <v>0</v>
      </c>
      <c r="K95" s="5">
        <v>172000</v>
      </c>
      <c r="L95" s="1">
        <v>0</v>
      </c>
      <c r="M95" s="1" t="s">
        <v>219</v>
      </c>
    </row>
    <row r="97" spans="1:13" x14ac:dyDescent="0.2">
      <c r="A97" s="6" t="s">
        <v>19</v>
      </c>
      <c r="M97" s="6" t="s">
        <v>20</v>
      </c>
    </row>
    <row r="98" spans="1:13" x14ac:dyDescent="0.2">
      <c r="A98" s="1" t="s">
        <v>247</v>
      </c>
      <c r="B98" s="5">
        <v>857543</v>
      </c>
      <c r="C98" s="5">
        <v>-232785</v>
      </c>
      <c r="D98" s="5">
        <v>2300286</v>
      </c>
      <c r="E98" s="5">
        <v>-3204648</v>
      </c>
      <c r="F98" s="5">
        <v>840667</v>
      </c>
      <c r="G98" s="5">
        <v>4327604</v>
      </c>
      <c r="H98" s="5">
        <v>1105394</v>
      </c>
      <c r="I98" s="1">
        <v>-2094</v>
      </c>
      <c r="J98" s="10">
        <v>0</v>
      </c>
      <c r="K98" s="5">
        <v>127602000</v>
      </c>
      <c r="L98" s="5">
        <v>807390</v>
      </c>
      <c r="M98" s="1" t="s">
        <v>242</v>
      </c>
    </row>
    <row r="99" spans="1:13" x14ac:dyDescent="0.2">
      <c r="A99" s="1" t="s">
        <v>248</v>
      </c>
      <c r="B99" s="5">
        <v>508322</v>
      </c>
      <c r="C99" s="5">
        <v>806472</v>
      </c>
      <c r="D99" s="5">
        <v>-844784</v>
      </c>
      <c r="E99" s="5">
        <v>-1471326</v>
      </c>
      <c r="F99" s="5">
        <v>-691656</v>
      </c>
      <c r="G99" s="5">
        <v>-3788105</v>
      </c>
      <c r="H99" s="5">
        <v>-164527</v>
      </c>
      <c r="I99" s="1">
        <v>0</v>
      </c>
      <c r="J99" s="1">
        <v>0</v>
      </c>
      <c r="K99" s="5">
        <v>-31409000</v>
      </c>
      <c r="L99" s="5">
        <v>266570</v>
      </c>
      <c r="M99" s="1" t="s">
        <v>243</v>
      </c>
    </row>
    <row r="100" spans="1:13" x14ac:dyDescent="0.2">
      <c r="A100" s="1" t="s">
        <v>249</v>
      </c>
      <c r="B100" s="5">
        <v>-4486575</v>
      </c>
      <c r="C100" s="5">
        <v>-1068085</v>
      </c>
      <c r="D100" s="5">
        <v>-2229990</v>
      </c>
      <c r="E100" s="5">
        <v>4672285</v>
      </c>
      <c r="F100" s="5">
        <v>-1999</v>
      </c>
      <c r="G100" s="5">
        <v>-613747</v>
      </c>
      <c r="H100" s="5">
        <v>-1138940</v>
      </c>
      <c r="I100" s="1">
        <v>0</v>
      </c>
      <c r="J100" s="1">
        <v>0</v>
      </c>
      <c r="K100" s="5">
        <v>-128605000</v>
      </c>
      <c r="L100" s="5">
        <v>-1071301</v>
      </c>
      <c r="M100" s="1" t="s">
        <v>244</v>
      </c>
    </row>
    <row r="101" spans="1:13" x14ac:dyDescent="0.2">
      <c r="A101" s="1" t="s">
        <v>250</v>
      </c>
      <c r="B101" s="5">
        <v>9339130</v>
      </c>
      <c r="C101" s="5">
        <v>1653618</v>
      </c>
      <c r="D101" s="5">
        <v>1989477</v>
      </c>
      <c r="E101" s="5">
        <v>8352</v>
      </c>
      <c r="F101" s="5">
        <v>1054540</v>
      </c>
      <c r="G101" s="5">
        <v>176248</v>
      </c>
      <c r="H101" s="5">
        <v>333086</v>
      </c>
      <c r="I101" s="1">
        <v>4283</v>
      </c>
      <c r="J101" s="1">
        <v>0</v>
      </c>
      <c r="K101" s="5">
        <v>52437000</v>
      </c>
      <c r="L101" s="5">
        <v>1622485</v>
      </c>
      <c r="M101" s="1" t="s">
        <v>245</v>
      </c>
    </row>
    <row r="102" spans="1:13" x14ac:dyDescent="0.2">
      <c r="A102" s="1" t="s">
        <v>251</v>
      </c>
      <c r="B102" s="5">
        <v>6218420</v>
      </c>
      <c r="C102" s="5">
        <v>1159220</v>
      </c>
      <c r="D102" s="5">
        <v>1214989</v>
      </c>
      <c r="E102" s="5">
        <v>4663</v>
      </c>
      <c r="F102" s="5">
        <v>1201552</v>
      </c>
      <c r="G102" s="5">
        <v>102000</v>
      </c>
      <c r="H102" s="5">
        <v>135013</v>
      </c>
      <c r="I102" s="1">
        <v>2189</v>
      </c>
      <c r="J102" s="1">
        <v>0</v>
      </c>
      <c r="K102" s="5">
        <v>20025000</v>
      </c>
      <c r="L102" s="5">
        <v>1625144</v>
      </c>
      <c r="M102" s="1" t="s">
        <v>246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187AA-6283-45F8-8195-FF63B90CD855}">
  <dimension ref="A3:AD38"/>
  <sheetViews>
    <sheetView topLeftCell="E5" workbookViewId="0">
      <selection activeCell="M14" sqref="M14"/>
    </sheetView>
  </sheetViews>
  <sheetFormatPr defaultRowHeight="12.75" x14ac:dyDescent="0.2"/>
  <cols>
    <col min="1" max="1" width="30.28515625" customWidth="1"/>
    <col min="2" max="12" width="18.7109375" customWidth="1"/>
    <col min="13" max="13" width="35.28515625" customWidth="1"/>
  </cols>
  <sheetData>
    <row r="3" spans="1:30" ht="25.5" x14ac:dyDescent="0.2">
      <c r="A3" s="11"/>
      <c r="B3" s="28" t="s">
        <v>7</v>
      </c>
      <c r="C3" s="28" t="s">
        <v>8</v>
      </c>
      <c r="D3" s="28" t="s">
        <v>12</v>
      </c>
      <c r="E3" s="28" t="s">
        <v>5</v>
      </c>
      <c r="F3" s="28" t="s">
        <v>254</v>
      </c>
      <c r="G3" s="28" t="s">
        <v>14</v>
      </c>
      <c r="H3" s="28" t="s">
        <v>10</v>
      </c>
      <c r="I3" s="28" t="s">
        <v>9</v>
      </c>
      <c r="J3" s="31" t="s">
        <v>6</v>
      </c>
      <c r="K3" s="31" t="s">
        <v>13</v>
      </c>
      <c r="L3" s="31" t="s">
        <v>11</v>
      </c>
      <c r="M3" s="11"/>
    </row>
    <row r="4" spans="1:30" ht="44.25" customHeight="1" x14ac:dyDescent="0.2">
      <c r="A4" s="12" t="s">
        <v>26</v>
      </c>
      <c r="B4" s="28" t="s">
        <v>1</v>
      </c>
      <c r="C4" s="28" t="s">
        <v>3</v>
      </c>
      <c r="D4" s="28" t="s">
        <v>0</v>
      </c>
      <c r="E4" s="28" t="s">
        <v>23</v>
      </c>
      <c r="F4" s="28" t="s">
        <v>81</v>
      </c>
      <c r="G4" s="28" t="s">
        <v>2</v>
      </c>
      <c r="H4" s="28" t="s">
        <v>24</v>
      </c>
      <c r="I4" s="28" t="s">
        <v>22</v>
      </c>
      <c r="J4" s="31" t="s">
        <v>4</v>
      </c>
      <c r="K4" s="31" t="s">
        <v>25</v>
      </c>
      <c r="L4" s="31" t="s">
        <v>21</v>
      </c>
      <c r="M4" s="12" t="s">
        <v>27</v>
      </c>
    </row>
    <row r="5" spans="1:30" ht="15" x14ac:dyDescent="0.2">
      <c r="A5" s="13"/>
      <c r="B5" s="2">
        <v>131012</v>
      </c>
      <c r="C5" s="2">
        <v>131034</v>
      </c>
      <c r="D5" s="2">
        <v>131080</v>
      </c>
      <c r="E5" s="2">
        <v>131083</v>
      </c>
      <c r="F5" s="2">
        <v>131208</v>
      </c>
      <c r="G5" s="2">
        <v>131243</v>
      </c>
      <c r="H5" s="2">
        <v>131256</v>
      </c>
      <c r="I5" s="2">
        <v>131290</v>
      </c>
      <c r="J5" s="33">
        <v>131055</v>
      </c>
      <c r="K5" s="34">
        <v>131213</v>
      </c>
      <c r="L5" s="33">
        <v>131288</v>
      </c>
      <c r="M5" s="13"/>
    </row>
    <row r="6" spans="1:30" ht="14.25" x14ac:dyDescent="0.2">
      <c r="A6" s="14" t="s">
        <v>28</v>
      </c>
      <c r="B6" s="25">
        <v>1</v>
      </c>
      <c r="C6" s="25">
        <v>1</v>
      </c>
      <c r="D6" s="25">
        <v>1</v>
      </c>
      <c r="E6" s="25">
        <v>1</v>
      </c>
      <c r="F6" s="24">
        <v>1</v>
      </c>
      <c r="G6" s="25">
        <v>1</v>
      </c>
      <c r="H6" s="25">
        <v>1</v>
      </c>
      <c r="I6" s="25">
        <v>1</v>
      </c>
      <c r="J6" s="25">
        <v>1</v>
      </c>
      <c r="K6" s="25">
        <v>1</v>
      </c>
      <c r="L6" s="25">
        <v>1</v>
      </c>
      <c r="M6" s="16" t="s">
        <v>29</v>
      </c>
    </row>
    <row r="7" spans="1:30" ht="14.25" x14ac:dyDescent="0.2">
      <c r="A7" s="14" t="s">
        <v>256</v>
      </c>
      <c r="B7" s="25">
        <v>2.09</v>
      </c>
      <c r="C7" s="25">
        <v>0.82</v>
      </c>
      <c r="D7" s="25">
        <v>1.55</v>
      </c>
      <c r="E7" s="25">
        <v>1.26</v>
      </c>
      <c r="F7" s="25">
        <v>0.28999999999999998</v>
      </c>
      <c r="G7" s="25">
        <v>0.61</v>
      </c>
      <c r="H7" s="25">
        <v>0.56999999999999995</v>
      </c>
      <c r="I7" s="25">
        <v>0.57999999999999996</v>
      </c>
      <c r="J7" s="25" t="s">
        <v>69</v>
      </c>
      <c r="K7" s="25" t="s">
        <v>69</v>
      </c>
      <c r="L7" s="25" t="s">
        <v>69</v>
      </c>
      <c r="M7" s="17" t="s">
        <v>255</v>
      </c>
      <c r="V7" s="37"/>
      <c r="W7" s="37"/>
      <c r="X7" s="37"/>
      <c r="Y7" s="37"/>
      <c r="Z7" s="37"/>
      <c r="AA7" s="37"/>
      <c r="AB7" s="37"/>
      <c r="AC7" s="37"/>
      <c r="AD7" s="37"/>
    </row>
    <row r="8" spans="1:30" ht="14.25" x14ac:dyDescent="0.2">
      <c r="A8" s="14" t="s">
        <v>30</v>
      </c>
      <c r="B8" s="15">
        <v>1861613.42</v>
      </c>
      <c r="C8" s="15">
        <v>1842247.64</v>
      </c>
      <c r="D8" s="15">
        <v>216858.68</v>
      </c>
      <c r="E8" s="15">
        <v>39173.199999999997</v>
      </c>
      <c r="F8" s="15">
        <v>4016921.71</v>
      </c>
      <c r="G8" s="15">
        <v>5189516.12</v>
      </c>
      <c r="H8" s="15">
        <v>17036178.66</v>
      </c>
      <c r="I8" s="15">
        <v>209126.32</v>
      </c>
      <c r="J8" s="25" t="s">
        <v>69</v>
      </c>
      <c r="K8" s="25" t="s">
        <v>69</v>
      </c>
      <c r="L8" s="25" t="s">
        <v>69</v>
      </c>
      <c r="M8" s="17" t="s">
        <v>31</v>
      </c>
      <c r="V8" s="37"/>
      <c r="W8" s="37"/>
      <c r="X8" s="37"/>
      <c r="Y8" s="37"/>
      <c r="Z8" s="37"/>
      <c r="AA8" s="37"/>
      <c r="AB8" s="37"/>
      <c r="AC8" s="37"/>
    </row>
    <row r="9" spans="1:30" ht="14.25" x14ac:dyDescent="0.2">
      <c r="A9" s="14" t="s">
        <v>32</v>
      </c>
      <c r="B9" s="15">
        <v>923892</v>
      </c>
      <c r="C9" s="15">
        <v>1883609</v>
      </c>
      <c r="D9" s="15">
        <v>133471</v>
      </c>
      <c r="E9" s="15">
        <v>37374</v>
      </c>
      <c r="F9" s="15">
        <v>18579778</v>
      </c>
      <c r="G9" s="15">
        <v>7395377</v>
      </c>
      <c r="H9" s="15">
        <v>13994249</v>
      </c>
      <c r="I9" s="15">
        <v>292620</v>
      </c>
      <c r="J9" s="18" t="s">
        <v>69</v>
      </c>
      <c r="K9" s="25" t="s">
        <v>69</v>
      </c>
      <c r="L9" s="18" t="s">
        <v>69</v>
      </c>
      <c r="M9" s="17" t="s">
        <v>33</v>
      </c>
      <c r="V9" s="37"/>
      <c r="W9" s="37"/>
      <c r="X9" s="37"/>
      <c r="Y9" s="37"/>
      <c r="Z9" s="37"/>
      <c r="AA9" s="37"/>
      <c r="AB9" s="37"/>
      <c r="AC9" s="37"/>
    </row>
    <row r="10" spans="1:30" ht="14.25" x14ac:dyDescent="0.2">
      <c r="A10" s="14" t="s">
        <v>34</v>
      </c>
      <c r="B10" s="15">
        <v>1484</v>
      </c>
      <c r="C10" s="15">
        <v>819</v>
      </c>
      <c r="D10" s="15">
        <v>572</v>
      </c>
      <c r="E10" s="15">
        <v>44</v>
      </c>
      <c r="F10" s="15">
        <v>7216</v>
      </c>
      <c r="G10" s="15">
        <v>7653</v>
      </c>
      <c r="H10" s="15">
        <v>12244</v>
      </c>
      <c r="I10" s="15">
        <v>1640</v>
      </c>
      <c r="J10" s="18" t="s">
        <v>69</v>
      </c>
      <c r="K10" s="25" t="s">
        <v>69</v>
      </c>
      <c r="L10" s="18" t="s">
        <v>69</v>
      </c>
      <c r="M10" s="17" t="s">
        <v>35</v>
      </c>
      <c r="V10" s="37"/>
      <c r="W10" s="37"/>
      <c r="X10" s="37"/>
      <c r="Y10" s="37"/>
      <c r="Z10" s="37"/>
      <c r="AA10" s="37"/>
      <c r="AB10" s="37"/>
      <c r="AC10" s="37"/>
    </row>
    <row r="11" spans="1:30" ht="14.25" x14ac:dyDescent="0.2">
      <c r="A11" s="14" t="s">
        <v>36</v>
      </c>
      <c r="B11" s="25">
        <v>15000000</v>
      </c>
      <c r="C11" s="25">
        <v>18000000</v>
      </c>
      <c r="D11" s="25">
        <v>10800000</v>
      </c>
      <c r="E11" s="25">
        <v>5000000</v>
      </c>
      <c r="F11" s="25">
        <v>13915000</v>
      </c>
      <c r="G11" s="25">
        <v>18500000</v>
      </c>
      <c r="H11" s="25">
        <v>15000000</v>
      </c>
      <c r="I11" s="25">
        <v>555000</v>
      </c>
      <c r="J11" s="18">
        <v>500000</v>
      </c>
      <c r="K11" s="18">
        <v>363627470</v>
      </c>
      <c r="L11" s="18">
        <v>6600000</v>
      </c>
      <c r="M11" s="17" t="s">
        <v>37</v>
      </c>
      <c r="V11" s="37"/>
      <c r="W11" s="37"/>
      <c r="X11" s="37"/>
      <c r="Y11" s="37"/>
      <c r="Z11" s="37"/>
      <c r="AA11" s="37"/>
      <c r="AB11" s="37"/>
      <c r="AC11" s="37"/>
    </row>
    <row r="12" spans="1:30" ht="14.25" x14ac:dyDescent="0.2">
      <c r="A12" s="14" t="s">
        <v>38</v>
      </c>
      <c r="B12" s="25">
        <v>31349999.999999996</v>
      </c>
      <c r="C12" s="25">
        <v>14760000</v>
      </c>
      <c r="D12" s="25">
        <v>16740000</v>
      </c>
      <c r="E12" s="25">
        <v>6300000</v>
      </c>
      <c r="F12" s="25">
        <v>4035349.9999999995</v>
      </c>
      <c r="G12" s="25">
        <v>11285000</v>
      </c>
      <c r="H12" s="25">
        <v>8550000</v>
      </c>
      <c r="I12" s="25">
        <v>321900</v>
      </c>
      <c r="J12" s="18" t="s">
        <v>69</v>
      </c>
      <c r="K12" s="15" t="s">
        <v>69</v>
      </c>
      <c r="L12" s="18" t="s">
        <v>69</v>
      </c>
      <c r="M12" s="17" t="s">
        <v>39</v>
      </c>
      <c r="V12" s="37"/>
      <c r="W12" s="37"/>
      <c r="X12" s="37"/>
      <c r="Y12" s="37"/>
      <c r="Z12" s="37"/>
      <c r="AA12" s="37"/>
      <c r="AB12" s="37"/>
      <c r="AC12" s="37"/>
    </row>
    <row r="13" spans="1:30" ht="14.25" x14ac:dyDescent="0.2">
      <c r="A13" s="14" t="s">
        <v>40</v>
      </c>
      <c r="B13" s="19">
        <v>45657</v>
      </c>
      <c r="C13" s="19">
        <v>45657</v>
      </c>
      <c r="D13" s="19">
        <v>45657</v>
      </c>
      <c r="E13" s="19">
        <v>45657</v>
      </c>
      <c r="F13" s="19">
        <v>45657</v>
      </c>
      <c r="G13" s="19">
        <v>45657</v>
      </c>
      <c r="H13" s="19">
        <v>45657</v>
      </c>
      <c r="I13" s="19">
        <v>45657</v>
      </c>
      <c r="J13" s="19">
        <v>45657</v>
      </c>
      <c r="K13" s="19">
        <v>45657</v>
      </c>
      <c r="L13" s="19">
        <v>45657</v>
      </c>
      <c r="M13" s="17" t="s">
        <v>41</v>
      </c>
    </row>
    <row r="14" spans="1:30" ht="63.75" x14ac:dyDescent="0.2">
      <c r="A14" s="36" t="s">
        <v>257</v>
      </c>
      <c r="M14" s="35" t="s">
        <v>258</v>
      </c>
    </row>
    <row r="15" spans="1:30" x14ac:dyDescent="0.2">
      <c r="B15" s="29"/>
      <c r="C15" s="29"/>
      <c r="D15" s="29"/>
      <c r="E15" s="29"/>
      <c r="F15" s="29"/>
      <c r="G15" s="29"/>
      <c r="H15" s="29"/>
      <c r="I15" s="29"/>
      <c r="J15" s="29"/>
      <c r="L15" s="29"/>
    </row>
    <row r="16" spans="1:30" ht="15" x14ac:dyDescent="0.2">
      <c r="A16" s="20" t="s">
        <v>42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 t="s">
        <v>43</v>
      </c>
    </row>
    <row r="17" spans="1:13" ht="14.25" x14ac:dyDescent="0.2">
      <c r="A17" s="23" t="s">
        <v>44</v>
      </c>
      <c r="B17" s="24">
        <f>+B9*100/B11</f>
        <v>6.1592799999999999</v>
      </c>
      <c r="C17" s="24">
        <f t="shared" ref="C17:G17" si="0">+C9*100/C11</f>
        <v>10.464494444444444</v>
      </c>
      <c r="D17" s="24">
        <f t="shared" si="0"/>
        <v>1.2358425925925927</v>
      </c>
      <c r="E17" s="24">
        <f t="shared" si="0"/>
        <v>0.74748000000000003</v>
      </c>
      <c r="F17" s="24">
        <f t="shared" si="0"/>
        <v>133.52337765001798</v>
      </c>
      <c r="G17" s="24">
        <f t="shared" si="0"/>
        <v>39.975010810810808</v>
      </c>
      <c r="H17" s="24">
        <f t="shared" ref="H17:I17" si="1">+H9*100/H11</f>
        <v>93.294993333333338</v>
      </c>
      <c r="I17" s="24">
        <f t="shared" si="1"/>
        <v>52.724324324324321</v>
      </c>
      <c r="J17" s="24" t="s">
        <v>69</v>
      </c>
      <c r="K17" s="24" t="s">
        <v>69</v>
      </c>
      <c r="L17" s="24" t="s">
        <v>69</v>
      </c>
      <c r="M17" s="16" t="s">
        <v>45</v>
      </c>
    </row>
    <row r="18" spans="1:13" ht="14.25" x14ac:dyDescent="0.2">
      <c r="A18" s="14" t="s">
        <v>46</v>
      </c>
      <c r="B18" s="24">
        <f>'Annual Financial Data'!B94/'Financial Ratios'!B11</f>
        <v>0.28304866666666667</v>
      </c>
      <c r="C18" s="24">
        <f>'Annual Financial Data'!C94/'Financial Ratios'!C11</f>
        <v>9.2078499999999994E-2</v>
      </c>
      <c r="D18" s="24">
        <f>'Annual Financial Data'!D94/'Financial Ratios'!D11</f>
        <v>-2.2847962962962962E-2</v>
      </c>
      <c r="E18" s="24">
        <f>'Annual Financial Data'!E94/'Financial Ratios'!E11</f>
        <v>-0.53492439999999997</v>
      </c>
      <c r="F18" s="24">
        <f>'Annual Financial Data'!F94/'Financial Ratios'!F11</f>
        <v>-1.4367876392382321E-2</v>
      </c>
      <c r="G18" s="24">
        <f>'Annual Financial Data'!G94/'Financial Ratios'!G11</f>
        <v>5.7447783783783783E-2</v>
      </c>
      <c r="H18" s="24">
        <f>'Annual Financial Data'!H94/'Financial Ratios'!H11</f>
        <v>-0.11124713333333333</v>
      </c>
      <c r="I18" s="24">
        <f>'Annual Financial Data'!I94/'Financial Ratios'!I11</f>
        <v>-1.3538738738738738E-2</v>
      </c>
      <c r="J18" s="24">
        <f>'Annual Financial Data'!J94/'Financial Ratios'!J11</f>
        <v>5.666E-3</v>
      </c>
      <c r="K18" s="24">
        <f>'Annual Financial Data'!K94/'Financial Ratios'!K11</f>
        <v>-1.0194499331967411E-2</v>
      </c>
      <c r="L18" s="24">
        <f>'Annual Financial Data'!L94/'Financial Ratios'!L11</f>
        <v>6.1751515151515154E-2</v>
      </c>
      <c r="M18" s="17" t="s">
        <v>47</v>
      </c>
    </row>
    <row r="19" spans="1:13" ht="14.25" x14ac:dyDescent="0.2">
      <c r="A19" s="14" t="s">
        <v>48</v>
      </c>
      <c r="B19" s="24">
        <f>'Annual Financial Data'!B48/'Financial Ratios'!B11</f>
        <v>2.0047902</v>
      </c>
      <c r="C19" s="24">
        <f>'Annual Financial Data'!C48/'Financial Ratios'!C11</f>
        <v>1.2766742777777778</v>
      </c>
      <c r="D19" s="24">
        <f>'Annual Financial Data'!D48/'Financial Ratios'!D11</f>
        <v>1.521913148148148</v>
      </c>
      <c r="E19" s="24">
        <f>'Annual Financial Data'!E48/'Financial Ratios'!E11</f>
        <v>9.0214199999999994E-2</v>
      </c>
      <c r="F19" s="24">
        <f>'Annual Financial Data'!F48/'Financial Ratios'!F11</f>
        <v>0.50526108515989943</v>
      </c>
      <c r="G19" s="24">
        <f>'Annual Financial Data'!G48/'Financial Ratios'!G11</f>
        <v>1.2847287567567567</v>
      </c>
      <c r="H19" s="24">
        <f>'Annual Financial Data'!H48/'Financial Ratios'!H11</f>
        <v>0.82273606666666665</v>
      </c>
      <c r="I19" s="24">
        <f>'Annual Financial Data'!I48/'Financial Ratios'!I11</f>
        <v>0.57040540540540541</v>
      </c>
      <c r="J19" s="24">
        <f>'Annual Financial Data'!J48/'Financial Ratios'!J11</f>
        <v>0.635046</v>
      </c>
      <c r="K19" s="24">
        <f>'Annual Financial Data'!K48/'Financial Ratios'!K11</f>
        <v>0.23650578434022049</v>
      </c>
      <c r="L19" s="24">
        <f>'Annual Financial Data'!L48/'Financial Ratios'!L11</f>
        <v>1.3117515151515151</v>
      </c>
      <c r="M19" s="17" t="s">
        <v>49</v>
      </c>
    </row>
    <row r="20" spans="1:13" ht="14.25" x14ac:dyDescent="0.2">
      <c r="A20" s="14" t="s">
        <v>50</v>
      </c>
      <c r="B20" s="24">
        <f>B12/'Annual Financial Data'!B94</f>
        <v>7.3838892251744683</v>
      </c>
      <c r="C20" s="24">
        <f>C12/'Annual Financial Data'!C94</f>
        <v>8.9054448106778459</v>
      </c>
      <c r="D20" s="24" t="s">
        <v>69</v>
      </c>
      <c r="E20" s="24" t="s">
        <v>69</v>
      </c>
      <c r="F20" s="24" t="s">
        <v>69</v>
      </c>
      <c r="G20" s="24">
        <f>G12/'Annual Financial Data'!G94</f>
        <v>10.618338251234494</v>
      </c>
      <c r="H20" s="24" t="s">
        <v>69</v>
      </c>
      <c r="I20" s="24" t="s">
        <v>69</v>
      </c>
      <c r="J20" s="24" t="s">
        <v>69</v>
      </c>
      <c r="K20" s="24" t="s">
        <v>69</v>
      </c>
      <c r="L20" s="24" t="s">
        <v>69</v>
      </c>
      <c r="M20" s="17" t="s">
        <v>51</v>
      </c>
    </row>
    <row r="21" spans="1:13" ht="14.25" x14ac:dyDescent="0.2">
      <c r="A21" s="14" t="s">
        <v>52</v>
      </c>
      <c r="B21" s="24">
        <f>B12/'Annual Financial Data'!B48</f>
        <v>1.0425031008232182</v>
      </c>
      <c r="C21" s="24">
        <f>C12/'Annual Financial Data'!C48</f>
        <v>0.64229382096373056</v>
      </c>
      <c r="D21" s="24">
        <f>D12/'Annual Financial Data'!D48</f>
        <v>1.0184549636659803</v>
      </c>
      <c r="E21" s="24">
        <f>E12/'Annual Financial Data'!E48</f>
        <v>13.966759113310321</v>
      </c>
      <c r="F21" s="24">
        <f>F12/'Annual Financial Data'!F48</f>
        <v>0.57396068788520294</v>
      </c>
      <c r="G21" s="24">
        <f>G12/'Annual Financial Data'!G48</f>
        <v>0.47480839577368777</v>
      </c>
      <c r="H21" s="24">
        <f>H12/'Annual Financial Data'!H48</f>
        <v>0.69281027427102782</v>
      </c>
      <c r="I21" s="24">
        <f>I12/'Annual Financial Data'!I48</f>
        <v>1.0168206586117035</v>
      </c>
      <c r="J21" s="24" t="s">
        <v>69</v>
      </c>
      <c r="K21" s="24" t="s">
        <v>69</v>
      </c>
      <c r="L21" s="24" t="s">
        <v>69</v>
      </c>
      <c r="M21" s="17" t="s">
        <v>53</v>
      </c>
    </row>
    <row r="22" spans="1:13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3" spans="1:13" ht="14.25" x14ac:dyDescent="0.2">
      <c r="A23" s="14" t="s">
        <v>54</v>
      </c>
      <c r="B23" s="25">
        <f>'Annual Financial Data'!B76*100/'Annual Financial Data'!B74</f>
        <v>100</v>
      </c>
      <c r="C23" s="25">
        <f>'Annual Financial Data'!C76*100/'Annual Financial Data'!C74</f>
        <v>16.352075331113731</v>
      </c>
      <c r="D23" s="25">
        <f>'Annual Financial Data'!D76*100/'Annual Financial Data'!D74</f>
        <v>19.331260063862317</v>
      </c>
      <c r="E23" s="25">
        <f>'Annual Financial Data'!E76*100/'Annual Financial Data'!E74</f>
        <v>-25.926159985373491</v>
      </c>
      <c r="F23" s="25">
        <f>'Annual Financial Data'!F76*100/'Annual Financial Data'!F74</f>
        <v>1.7861736186852082</v>
      </c>
      <c r="G23" s="25">
        <f>'Annual Financial Data'!G76*100/'Annual Financial Data'!G74</f>
        <v>7.9599863811586289</v>
      </c>
      <c r="H23" s="25">
        <f>'Annual Financial Data'!H76*100/'Annual Financial Data'!H74</f>
        <v>-26.7921796352115</v>
      </c>
      <c r="I23" s="25" t="s">
        <v>69</v>
      </c>
      <c r="J23" s="25" t="s">
        <v>69</v>
      </c>
      <c r="K23" s="25">
        <f>'Annual Financial Data'!K76*100/'Annual Financial Data'!K74</f>
        <v>10.854593906621121</v>
      </c>
      <c r="L23" s="25">
        <f>'Annual Financial Data'!L76*100/'Annual Financial Data'!L74</f>
        <v>23.156289226855669</v>
      </c>
      <c r="M23" s="17" t="s">
        <v>55</v>
      </c>
    </row>
    <row r="24" spans="1:13" ht="28.5" x14ac:dyDescent="0.2">
      <c r="A24" s="14" t="s">
        <v>56</v>
      </c>
      <c r="B24" s="25">
        <f>('Annual Financial Data'!B89+'Annual Financial Data'!B87)*100/'Annual Financial Data'!B74</f>
        <v>83.272420699606741</v>
      </c>
      <c r="C24" s="25">
        <f>('Annual Financial Data'!C89+'Annual Financial Data'!C87)*100/'Annual Financial Data'!C74</f>
        <v>30.746666752702687</v>
      </c>
      <c r="D24" s="25">
        <f>('Annual Financial Data'!D89+'Annual Financial Data'!D87)*100/'Annual Financial Data'!D74</f>
        <v>2.4896908302247152</v>
      </c>
      <c r="E24" s="25">
        <f>('Annual Financial Data'!E89+'Annual Financial Data'!E87)*100/'Annual Financial Data'!E74</f>
        <v>-74.096455456720648</v>
      </c>
      <c r="F24" s="25">
        <f>('Annual Financial Data'!F89+'Annual Financial Data'!F87)*100/'Annual Financial Data'!F74</f>
        <v>-4.9349777636775896</v>
      </c>
      <c r="G24" s="25">
        <f>('Annual Financial Data'!G89+'Annual Financial Data'!G87)*100/'Annual Financial Data'!G74</f>
        <v>5.7001962425117414</v>
      </c>
      <c r="H24" s="25">
        <f>('Annual Financial Data'!H89+'Annual Financial Data'!H87)*100/'Annual Financial Data'!H74</f>
        <v>30.096452029631752</v>
      </c>
      <c r="I24" s="25" t="s">
        <v>69</v>
      </c>
      <c r="J24" s="25" t="s">
        <v>69</v>
      </c>
      <c r="K24" s="25">
        <f>('Annual Financial Data'!K89+'Annual Financial Data'!K87)*100/'Annual Financial Data'!K74</f>
        <v>4.1562224645232417</v>
      </c>
      <c r="L24" s="25">
        <f>('Annual Financial Data'!L89+'Annual Financial Data'!L87)*100/'Annual Financial Data'!L74</f>
        <v>14.060014938807493</v>
      </c>
      <c r="M24" s="17" t="s">
        <v>57</v>
      </c>
    </row>
    <row r="25" spans="1:13" ht="14.25" x14ac:dyDescent="0.2">
      <c r="A25" s="14" t="s">
        <v>58</v>
      </c>
      <c r="B25" s="24">
        <f>'Annual Financial Data'!B93*100/'Annual Financial Data'!B74</f>
        <v>73.784154668931052</v>
      </c>
      <c r="C25" s="24">
        <f>'Annual Financial Data'!C93*100/'Annual Financial Data'!C74</f>
        <v>30.170516430570547</v>
      </c>
      <c r="D25" s="24">
        <f>'Annual Financial Data'!D93*100/'Annual Financial Data'!D74</f>
        <v>-1.1917406516742535</v>
      </c>
      <c r="E25" s="24">
        <f>'Annual Financial Data'!E93*100/'Annual Financial Data'!E74</f>
        <v>-106.30537603637549</v>
      </c>
      <c r="F25" s="24">
        <f>'Annual Financial Data'!F93*100/'Annual Financial Data'!F74</f>
        <v>-4.9592121180701714</v>
      </c>
      <c r="G25" s="24">
        <f>'Annual Financial Data'!G93*100/'Annual Financial Data'!G74</f>
        <v>3.0848097962775749</v>
      </c>
      <c r="H25" s="24">
        <f>'Annual Financial Data'!H93*100/'Annual Financial Data'!H74</f>
        <v>0.21901945677152782</v>
      </c>
      <c r="I25" s="24" t="s">
        <v>69</v>
      </c>
      <c r="J25" s="24" t="s">
        <v>69</v>
      </c>
      <c r="K25" s="24">
        <f>'Annual Financial Data'!K93*100/'Annual Financial Data'!K74</f>
        <v>-0.47409636695997609</v>
      </c>
      <c r="L25" s="24">
        <f>'Annual Financial Data'!L93*100/'Annual Financial Data'!L74</f>
        <v>11.308433101112197</v>
      </c>
      <c r="M25" s="17" t="s">
        <v>59</v>
      </c>
    </row>
    <row r="26" spans="1:13" ht="14.25" x14ac:dyDescent="0.2">
      <c r="A26" s="14" t="s">
        <v>60</v>
      </c>
      <c r="B26" s="24">
        <f>'Annual Financial Data'!B93*100/'Annual Financial Data'!B34</f>
        <v>9.9386625321448303</v>
      </c>
      <c r="C26" s="24">
        <f>'Annual Financial Data'!C93*100/'Annual Financial Data'!C34</f>
        <v>4.6237496501032993</v>
      </c>
      <c r="D26" s="24">
        <f>'Annual Financial Data'!D93*100/'Annual Financial Data'!D34</f>
        <v>-0.86380502531089765</v>
      </c>
      <c r="E26" s="24">
        <f>'Annual Financial Data'!E93*100/'Annual Financial Data'!E34</f>
        <v>-17.789067136515168</v>
      </c>
      <c r="F26" s="24">
        <f>'Annual Financial Data'!F93*100/'Annual Financial Data'!F34</f>
        <v>-2.4648340528273303</v>
      </c>
      <c r="G26" s="24">
        <f>'Annual Financial Data'!G93*100/'Annual Financial Data'!G34</f>
        <v>2.8197968824625672</v>
      </c>
      <c r="H26" s="24">
        <f>'Annual Financial Data'!H93*100/'Annual Financial Data'!H34</f>
        <v>2.6348503236283051E-2</v>
      </c>
      <c r="I26" s="24">
        <f>'Annual Financial Data'!I93*100/'Annual Financial Data'!I34</f>
        <v>-1.972799831968074</v>
      </c>
      <c r="J26" s="24">
        <f>'Annual Financial Data'!J93*100/'Annual Financial Data'!J34</f>
        <v>0.58491606155142117</v>
      </c>
      <c r="K26" s="24">
        <f>'Annual Financial Data'!K93*100/'Annual Financial Data'!K34</f>
        <v>-0.36925963182673316</v>
      </c>
      <c r="L26" s="24">
        <f>'Annual Financial Data'!L93*100/'Annual Financial Data'!L34</f>
        <v>4.6813928303795702</v>
      </c>
      <c r="M26" s="17" t="s">
        <v>61</v>
      </c>
    </row>
    <row r="27" spans="1:13" ht="14.25" x14ac:dyDescent="0.2">
      <c r="A27" s="14" t="s">
        <v>62</v>
      </c>
      <c r="B27" s="24">
        <f>'Annual Financial Data'!B94*100/'Annual Financial Data'!B48</f>
        <v>14.118617831764475</v>
      </c>
      <c r="C27" s="24">
        <f>'Annual Financial Data'!C94*100/'Annual Financial Data'!C48</f>
        <v>7.2123721455620569</v>
      </c>
      <c r="D27" s="24">
        <f>'Annual Financial Data'!D94*100/'Annual Financial Data'!D48</f>
        <v>-1.501265889631362</v>
      </c>
      <c r="E27" s="24">
        <f>'Annual Financial Data'!E94*100/'Annual Financial Data'!E48</f>
        <v>-592.94922528825839</v>
      </c>
      <c r="F27" s="24">
        <f>'Annual Financial Data'!F94*100/'Annual Financial Data'!F48</f>
        <v>-2.8436538681452848</v>
      </c>
      <c r="G27" s="24">
        <f>'Annual Financial Data'!G94*100/'Annual Financial Data'!G48</f>
        <v>4.471588534283943</v>
      </c>
      <c r="H27" s="24">
        <f>'Annual Financial Data'!H94*100/'Annual Financial Data'!H48</f>
        <v>-13.521606483602152</v>
      </c>
      <c r="I27" s="24">
        <f>'Annual Financial Data'!I94*100/'Annual Financial Data'!I48</f>
        <v>-2.3735291794993287</v>
      </c>
      <c r="J27" s="24">
        <f>'Annual Financial Data'!J94*100/'Annual Financial Data'!J48</f>
        <v>0.89221883139174174</v>
      </c>
      <c r="K27" s="24">
        <f>'Annual Financial Data'!K94*100/'Annual Financial Data'!K48</f>
        <v>-4.3104651162790697</v>
      </c>
      <c r="L27" s="24">
        <f>'Annual Financial Data'!L94*100/'Annual Financial Data'!L48</f>
        <v>4.7075619458600348</v>
      </c>
      <c r="M27" s="17" t="s">
        <v>63</v>
      </c>
    </row>
    <row r="28" spans="1:13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3" ht="14.25" x14ac:dyDescent="0.2">
      <c r="A29" s="14" t="s">
        <v>64</v>
      </c>
      <c r="B29" s="25">
        <f>'Annual Financial Data'!B70*100/'Annual Financial Data'!B34</f>
        <v>22.643173566970468</v>
      </c>
      <c r="C29" s="25">
        <f>'Annual Financial Data'!C70*100/'Annual Financial Data'!C34</f>
        <v>23.456778130240451</v>
      </c>
      <c r="D29" s="25">
        <f>'Annual Financial Data'!D70*100/'Annual Financial Data'!D34</f>
        <v>37.601552623928313</v>
      </c>
      <c r="E29" s="25">
        <f>'Annual Financial Data'!E70*100/'Annual Financial Data'!E34</f>
        <v>96.999900433655654</v>
      </c>
      <c r="F29" s="25">
        <f>'Annual Financial Data'!F70*100/'Annual Financial Data'!F34</f>
        <v>13.321586693848646</v>
      </c>
      <c r="G29" s="25">
        <f>'Annual Financial Data'!G70*100/'Annual Financial Data'!G34</f>
        <v>36.936429385073261</v>
      </c>
      <c r="H29" s="25">
        <f>'Annual Financial Data'!H70*100/'Annual Financial Data'!H34</f>
        <v>66.992001407821178</v>
      </c>
      <c r="I29" s="25">
        <f>'Annual Financial Data'!I70*100/'Annual Financial Data'!I34</f>
        <v>16.88327032136106</v>
      </c>
      <c r="J29" s="25">
        <f>'Annual Financial Data'!J70*100/'Annual Financial Data'!J34</f>
        <v>34.442533493825657</v>
      </c>
      <c r="K29" s="25">
        <f>'Annual Financial Data'!K70*100/'Annual Financial Data'!K34</f>
        <v>88.974962421173259</v>
      </c>
      <c r="L29" s="25">
        <f>'Annual Financial Data'!L70*100/'Annual Financial Data'!L34</f>
        <v>0.55589529742626775</v>
      </c>
      <c r="M29" s="17" t="s">
        <v>65</v>
      </c>
    </row>
    <row r="30" spans="1:13" ht="14.25" x14ac:dyDescent="0.2">
      <c r="A30" s="14" t="s">
        <v>66</v>
      </c>
      <c r="B30" s="24">
        <f>'Annual Financial Data'!B50*100/'Annual Financial Data'!B34</f>
        <v>77.356826433029525</v>
      </c>
      <c r="C30" s="24">
        <f>'Annual Financial Data'!C50*100/'Annual Financial Data'!C34</f>
        <v>76.543221869759549</v>
      </c>
      <c r="D30" s="24">
        <f>'Annual Financial Data'!D50*100/'Annual Financial Data'!D34</f>
        <v>62.398447376071687</v>
      </c>
      <c r="E30" s="24">
        <f>'Annual Financial Data'!E50*100/'Annual Financial Data'!E34</f>
        <v>3.0000995663443408</v>
      </c>
      <c r="F30" s="24">
        <f>'Annual Financial Data'!F50*100/'Annual Financial Data'!F34</f>
        <v>86.678413306151356</v>
      </c>
      <c r="G30" s="24">
        <f>'Annual Financial Data'!G50*100/'Annual Financial Data'!G34</f>
        <v>63.063570614926739</v>
      </c>
      <c r="H30" s="24">
        <f>'Annual Financial Data'!H50*100/'Annual Financial Data'!H34</f>
        <v>33.007998592178815</v>
      </c>
      <c r="I30" s="24">
        <f>'Annual Financial Data'!I50*100/'Annual Financial Data'!I34</f>
        <v>83.116729678638947</v>
      </c>
      <c r="J30" s="24">
        <f>'Annual Financial Data'!J50*100/'Annual Financial Data'!J34</f>
        <v>65.55746650617435</v>
      </c>
      <c r="K30" s="24">
        <f>'Annual Financial Data'!K50*100/'Annual Financial Data'!K34</f>
        <v>11.025037578826746</v>
      </c>
      <c r="L30" s="24">
        <f>'Annual Financial Data'!L50*100/'Annual Financial Data'!L34</f>
        <v>99.444104702573739</v>
      </c>
      <c r="M30" s="17" t="s">
        <v>67</v>
      </c>
    </row>
    <row r="31" spans="1:13" ht="14.25" x14ac:dyDescent="0.2">
      <c r="A31" s="14" t="s">
        <v>68</v>
      </c>
      <c r="B31" s="24">
        <f>('Annual Financial Data'!B89+'Annual Financial Data'!B87)/'Annual Financial Data'!B87</f>
        <v>13.345331872144028</v>
      </c>
      <c r="C31" s="24">
        <f>('Annual Financial Data'!C89+'Annual Financial Data'!C87)/'Annual Financial Data'!C87</f>
        <v>95.930601610611092</v>
      </c>
      <c r="D31" s="24">
        <f>('Annual Financial Data'!D89+'Annual Financial Data'!D87)/'Annual Financial Data'!D87</f>
        <v>2.6808760287892568</v>
      </c>
      <c r="E31" s="24">
        <f>('Annual Financial Data'!E89+'Annual Financial Data'!E87)/'Annual Financial Data'!E87</f>
        <v>-2.300494835692338</v>
      </c>
      <c r="F31" s="24">
        <f>('Annual Financial Data'!F89+'Annual Financial Data'!F87)/'Annual Financial Data'!F87</f>
        <v>-203.63561924257934</v>
      </c>
      <c r="G31" s="24">
        <f>('Annual Financial Data'!G89+'Annual Financial Data'!G87)/'Annual Financial Data'!G87</f>
        <v>2.8694978133716744</v>
      </c>
      <c r="H31" s="24">
        <f>('Annual Financial Data'!H89+'Annual Financial Data'!H87)/'Annual Financial Data'!H87</f>
        <v>8.1938384273358817</v>
      </c>
      <c r="I31" s="24" t="s">
        <v>69</v>
      </c>
      <c r="J31" s="24" t="s">
        <v>69</v>
      </c>
      <c r="K31" s="24">
        <f>('Annual Financial Data'!K89+'Annual Financial Data'!K87)/'Annual Financial Data'!K87</f>
        <v>0.9114437810652628</v>
      </c>
      <c r="L31" s="24" t="s">
        <v>69</v>
      </c>
      <c r="M31" s="17" t="s">
        <v>70</v>
      </c>
    </row>
    <row r="32" spans="1:13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</row>
    <row r="33" spans="1:13" ht="14.25" x14ac:dyDescent="0.2">
      <c r="A33" s="14" t="s">
        <v>71</v>
      </c>
      <c r="B33" s="25">
        <f>'Annual Financial Data'!B74/'Annual Financial Data'!B34</f>
        <v>0.13469914477897774</v>
      </c>
      <c r="C33" s="25">
        <f>'Annual Financial Data'!C74/'Annual Financial Data'!C34</f>
        <v>0.15325391133902647</v>
      </c>
      <c r="D33" s="25">
        <f>'Annual Financial Data'!D74/'Annual Financial Data'!D34</f>
        <v>0.72482634883466857</v>
      </c>
      <c r="E33" s="25">
        <f>'Annual Financial Data'!E74/'Annual Financial Data'!E34</f>
        <v>0.16733929928838331</v>
      </c>
      <c r="F33" s="25">
        <f>'Annual Financial Data'!F74/'Annual Financial Data'!F34</f>
        <v>0.49702129978390525</v>
      </c>
      <c r="G33" s="25">
        <f>'Annual Financial Data'!G74/'Annual Financial Data'!G34</f>
        <v>0.91409100355723794</v>
      </c>
      <c r="H33" s="25">
        <f>'Annual Financial Data'!H74/'Annual Financial Data'!H34</f>
        <v>0.12030211208024653</v>
      </c>
      <c r="I33" s="25">
        <f>'Annual Financial Data'!I74/'Annual Financial Data'!I34</f>
        <v>0</v>
      </c>
      <c r="J33" s="25">
        <f>'Annual Financial Data'!J74/'Annual Financial Data'!J34</f>
        <v>0</v>
      </c>
      <c r="K33" s="25">
        <f>'Annual Financial Data'!K74/'Annual Financial Data'!K34</f>
        <v>0.77887041023857206</v>
      </c>
      <c r="L33" s="25">
        <f>'Annual Financial Data'!L74/'Annual Financial Data'!L34</f>
        <v>0.41397360611516987</v>
      </c>
      <c r="M33" s="17" t="s">
        <v>72</v>
      </c>
    </row>
    <row r="34" spans="1:13" ht="14.25" x14ac:dyDescent="0.2">
      <c r="A34" s="14" t="s">
        <v>73</v>
      </c>
      <c r="B34" s="24">
        <f>'Annual Financial Data'!B74/('Annual Financial Data'!B14+'Annual Financial Data'!B22)</f>
        <v>0.36101806392994512</v>
      </c>
      <c r="C34" s="24">
        <f>'Annual Financial Data'!C74/('Annual Financial Data'!C14+'Annual Financial Data'!C22)</f>
        <v>1.6918369063765077</v>
      </c>
      <c r="D34" s="24">
        <f>'Annual Financial Data'!D74/('Annual Financial Data'!D14+'Annual Financial Data'!D22)</f>
        <v>1.2338288115701421</v>
      </c>
      <c r="E34" s="24">
        <f>'Annual Financial Data'!E74/('Annual Financial Data'!E14+'Annual Financial Data'!E22)</f>
        <v>0.18937839209993779</v>
      </c>
      <c r="F34" s="24">
        <f>'Annual Financial Data'!F74/('Annual Financial Data'!F14+'Annual Financial Data'!F22)</f>
        <v>0.92967375021676812</v>
      </c>
      <c r="G34" s="24">
        <f>'Annual Financial Data'!G74/('Annual Financial Data'!G14+'Annual Financial Data'!G22)</f>
        <v>1.3664181456623168</v>
      </c>
      <c r="H34" s="24">
        <f>'Annual Financial Data'!H74/('Annual Financial Data'!H14+'Annual Financial Data'!H22)</f>
        <v>0.86643591337158266</v>
      </c>
      <c r="I34" s="24" t="s">
        <v>69</v>
      </c>
      <c r="J34" s="24">
        <f>'Annual Financial Data'!J74/('Annual Financial Data'!J14+'Annual Financial Data'!J22)</f>
        <v>0</v>
      </c>
      <c r="K34" s="24">
        <f>'Annual Financial Data'!K74/('Annual Financial Data'!K14+'Annual Financial Data'!K22)</f>
        <v>5.1643510181465579</v>
      </c>
      <c r="L34" s="24">
        <f>'Annual Financial Data'!L74/('Annual Financial Data'!L14+'Annual Financial Data'!L22)</f>
        <v>0.58301470592993154</v>
      </c>
      <c r="M34" s="17" t="s">
        <v>74</v>
      </c>
    </row>
    <row r="35" spans="1:13" ht="14.25" x14ac:dyDescent="0.2">
      <c r="A35" s="14" t="s">
        <v>75</v>
      </c>
      <c r="B35" s="24">
        <f>'Annual Financial Data'!B74/'Financial Ratios'!B38</f>
        <v>0.78926588320441282</v>
      </c>
      <c r="C35" s="24">
        <f>'Annual Financial Data'!C74/'Financial Ratios'!C38</f>
        <v>35.801914740375338</v>
      </c>
      <c r="D35" s="24">
        <f>'Annual Financial Data'!D74/'Financial Ratios'!D38</f>
        <v>-21.031937163014955</v>
      </c>
      <c r="E35" s="24">
        <f>'Annual Financial Data'!E74/'Financial Ratios'!E38</f>
        <v>-0.68470518118569779</v>
      </c>
      <c r="F35" s="24">
        <f>'Annual Financial Data'!F74/'Financial Ratios'!F38</f>
        <v>1.4359137012897507</v>
      </c>
      <c r="G35" s="24">
        <f>'Annual Financial Data'!G74/'Financial Ratios'!G38</f>
        <v>-17.825204471891322</v>
      </c>
      <c r="H35" s="24">
        <f>'Annual Financial Data'!H74/'Financial Ratios'!H38</f>
        <v>0.85316774035892207</v>
      </c>
      <c r="I35" s="24">
        <f>'Annual Financial Data'!I74/'Financial Ratios'!I38</f>
        <v>0</v>
      </c>
      <c r="J35" s="24">
        <f>'Annual Financial Data'!J74/'Financial Ratios'!J38</f>
        <v>0</v>
      </c>
      <c r="K35" s="24">
        <f>'Annual Financial Data'!K74/'Financial Ratios'!K38</f>
        <v>-2.8932421211109989</v>
      </c>
      <c r="L35" s="24">
        <f>'Annual Financial Data'!L74/'Financial Ratios'!L38</f>
        <v>1.4556844637528494</v>
      </c>
      <c r="M35" s="17" t="s">
        <v>76</v>
      </c>
    </row>
    <row r="36" spans="1:13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</row>
    <row r="37" spans="1:13" ht="14.25" x14ac:dyDescent="0.2">
      <c r="A37" s="14" t="s">
        <v>77</v>
      </c>
      <c r="B37" s="25">
        <f>'Annual Financial Data'!B33/'Annual Financial Data'!B69</f>
        <v>2.1095133229360883</v>
      </c>
      <c r="C37" s="25">
        <f>'Annual Financial Data'!C33/'Annual Financial Data'!C69</f>
        <v>1.0378589064148742</v>
      </c>
      <c r="D37" s="25">
        <f>'Annual Financial Data'!D33/'Annual Financial Data'!D69</f>
        <v>0.87069605156237884</v>
      </c>
      <c r="E37" s="25">
        <f>'Annual Financial Data'!E33/'Annual Financial Data'!E69</f>
        <v>0.32227537101948861</v>
      </c>
      <c r="F37" s="25">
        <f>'Annual Financial Data'!F33/'Annual Financial Data'!F69</f>
        <v>3.9815305475525746</v>
      </c>
      <c r="G37" s="25">
        <f>'Annual Financial Data'!G33/'Annual Financial Data'!G69</f>
        <v>0.84214587987780254</v>
      </c>
      <c r="H37" s="25">
        <f>'Annual Financial Data'!H33/'Annual Financial Data'!H69</f>
        <v>1.3359005352436306</v>
      </c>
      <c r="I37" s="25">
        <f>'Annual Financial Data'!I33/'Annual Financial Data'!I69</f>
        <v>5.8688593421973412</v>
      </c>
      <c r="J37" s="25">
        <f>'Annual Financial Data'!J33/'Annual Financial Data'!J69</f>
        <v>2.9033808895815851</v>
      </c>
      <c r="K37" s="25">
        <f>'Annual Financial Data'!K33/'Annual Financial Data'!K69</f>
        <v>0.42416713216400403</v>
      </c>
      <c r="L37" s="25">
        <f>'Annual Financial Data'!L33/'Annual Financial Data'!L69</f>
        <v>52.157864286304651</v>
      </c>
      <c r="M37" s="17" t="s">
        <v>78</v>
      </c>
    </row>
    <row r="38" spans="1:13" ht="14.25" x14ac:dyDescent="0.2">
      <c r="A38" s="14" t="s">
        <v>79</v>
      </c>
      <c r="B38" s="18">
        <f>'Annual Financial Data'!B33-'Annual Financial Data'!B69</f>
        <v>7096364</v>
      </c>
      <c r="C38" s="18">
        <f>'Annual Financial Data'!C33-'Annual Financial Data'!C69</f>
        <v>147174</v>
      </c>
      <c r="D38" s="18">
        <f>'Annual Financial Data'!D33-'Annual Financial Data'!D69</f>
        <v>-911947</v>
      </c>
      <c r="E38" s="18">
        <f>'Annual Financial Data'!E33-'Annual Financial Data'!E69</f>
        <v>-3674545</v>
      </c>
      <c r="F38" s="18">
        <f>'Annual Financial Data'!F33-'Annual Financial Data'!F69</f>
        <v>2807597</v>
      </c>
      <c r="G38" s="18">
        <f>'Annual Financial Data'!G33-'Annual Financial Data'!G69</f>
        <v>-1932784</v>
      </c>
      <c r="H38" s="18">
        <f>'Annual Financial Data'!H33-'Annual Financial Data'!H69</f>
        <v>6150583</v>
      </c>
      <c r="I38" s="18">
        <f>'Annual Financial Data'!I33-'Annual Financial Data'!I69</f>
        <v>313092</v>
      </c>
      <c r="J38" s="18">
        <f>'Annual Financial Data'!J33-'Annual Financial Data'!J69</f>
        <v>317522</v>
      </c>
      <c r="K38" s="18">
        <f>'Annual Financial Data'!K33-'Annual Financial Data'!K69</f>
        <v>-257714000</v>
      </c>
      <c r="L38" s="18">
        <f>'Annual Financial Data'!L33-'Annual Financial Data'!L69</f>
        <v>2475836</v>
      </c>
      <c r="M38" s="17" t="s">
        <v>80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2023-08-08T11:19:09Z</dcterms:created>
  <dcterms:modified xsi:type="dcterms:W3CDTF">2025-07-23T10:46:19Z</dcterms:modified>
</cp:coreProperties>
</file>